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autoCompressPictures="0"/>
  <bookViews>
    <workbookView xWindow="29120" yWindow="-10800" windowWidth="48060" windowHeight="26640" activeTab="2"/>
  </bookViews>
  <sheets>
    <sheet name="VGF" sheetId="3" r:id="rId1"/>
    <sheet name="PVB" sheetId="5" r:id="rId2"/>
    <sheet name="DVC Invest. Returns" sheetId="1" r:id="rId3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41568.4692939815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3" l="1"/>
  <c r="D27" i="3"/>
  <c r="D29" i="3"/>
  <c r="E27" i="3"/>
  <c r="E29" i="3"/>
  <c r="F27" i="3"/>
  <c r="F29" i="3"/>
  <c r="G27" i="3"/>
  <c r="G29" i="3"/>
  <c r="H27" i="3"/>
  <c r="H29" i="3"/>
  <c r="I27" i="3"/>
  <c r="I29" i="3"/>
  <c r="J27" i="3"/>
  <c r="J29" i="3"/>
  <c r="K27" i="3"/>
  <c r="K29" i="3"/>
  <c r="L27" i="3"/>
  <c r="L29" i="3"/>
  <c r="M27" i="3"/>
  <c r="M29" i="3"/>
  <c r="N27" i="3"/>
  <c r="N29" i="3"/>
  <c r="O27" i="3"/>
  <c r="O29" i="3"/>
  <c r="P27" i="3"/>
  <c r="P29" i="3"/>
  <c r="Q27" i="3"/>
  <c r="Q29" i="3"/>
  <c r="R27" i="3"/>
  <c r="R29" i="3"/>
  <c r="S27" i="3"/>
  <c r="S29" i="3"/>
  <c r="T27" i="3"/>
  <c r="T29" i="3"/>
  <c r="U27" i="3"/>
  <c r="U29" i="3"/>
  <c r="V27" i="3"/>
  <c r="V29" i="3"/>
  <c r="W27" i="3"/>
  <c r="W29" i="3"/>
  <c r="X27" i="3"/>
  <c r="X29" i="3"/>
  <c r="Y27" i="3"/>
  <c r="Y29" i="3"/>
  <c r="Z27" i="3"/>
  <c r="Z29" i="3"/>
  <c r="AA27" i="3"/>
  <c r="AA29" i="3"/>
  <c r="AB27" i="3"/>
  <c r="AB29" i="3"/>
  <c r="AC27" i="3"/>
  <c r="AC29" i="3"/>
  <c r="AD27" i="3"/>
  <c r="AD29" i="3"/>
  <c r="AE27" i="3"/>
  <c r="AE29" i="3"/>
  <c r="AF27" i="3"/>
  <c r="AF29" i="3"/>
  <c r="AG27" i="3"/>
  <c r="AG29" i="3"/>
  <c r="AH27" i="3"/>
  <c r="AH29" i="3"/>
  <c r="AI27" i="3"/>
  <c r="AI29" i="3"/>
  <c r="AJ27" i="3"/>
  <c r="AJ29" i="3"/>
  <c r="AK27" i="3"/>
  <c r="AK29" i="3"/>
  <c r="AL27" i="3"/>
  <c r="AL29" i="3"/>
  <c r="AM27" i="3"/>
  <c r="AM29" i="3"/>
  <c r="AN27" i="3"/>
  <c r="AN29" i="3"/>
  <c r="AO27" i="3"/>
  <c r="AO29" i="3"/>
  <c r="AP27" i="3"/>
  <c r="AP29" i="3"/>
  <c r="AQ27" i="3"/>
  <c r="AQ29" i="3"/>
  <c r="AR27" i="3"/>
  <c r="AR29" i="3"/>
  <c r="AS27" i="3"/>
  <c r="AS29" i="3"/>
  <c r="AT27" i="3"/>
  <c r="AT29" i="3"/>
  <c r="AU27" i="3"/>
  <c r="AU29" i="3"/>
  <c r="AV27" i="3"/>
  <c r="AV29" i="3"/>
  <c r="AW27" i="3"/>
  <c r="AW29" i="3"/>
  <c r="AX27" i="3"/>
  <c r="AX29" i="3"/>
  <c r="C34" i="3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AZ21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AZ22" i="1"/>
  <c r="AZ2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AZ13" i="1"/>
  <c r="AY21" i="1"/>
  <c r="AY22" i="1"/>
  <c r="AY24" i="1"/>
  <c r="AY13" i="1"/>
  <c r="AX21" i="1"/>
  <c r="AX22" i="1"/>
  <c r="AX24" i="1"/>
  <c r="AX13" i="1"/>
  <c r="AZ27" i="1"/>
  <c r="C7" i="1"/>
  <c r="C9" i="1"/>
  <c r="AZ25" i="1"/>
  <c r="AZ17" i="1"/>
  <c r="AY27" i="1"/>
  <c r="AY25" i="1"/>
  <c r="AY17" i="1"/>
  <c r="AX27" i="1"/>
  <c r="AX25" i="1"/>
  <c r="AX17" i="1"/>
  <c r="C29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C25" i="5"/>
  <c r="D24" i="5"/>
  <c r="D17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E15" i="5"/>
  <c r="E17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C13" i="5"/>
  <c r="D12" i="5"/>
  <c r="D19" i="5"/>
  <c r="F7" i="5"/>
  <c r="D27" i="5"/>
  <c r="C7" i="5"/>
  <c r="C9" i="5"/>
  <c r="C7" i="3"/>
  <c r="C9" i="3"/>
  <c r="D12" i="3"/>
  <c r="C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E16" i="3"/>
  <c r="D17" i="3"/>
  <c r="D19" i="3"/>
  <c r="D24" i="3"/>
  <c r="E24" i="3"/>
  <c r="C25" i="3"/>
  <c r="D25" i="3"/>
  <c r="D31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C29" i="3"/>
  <c r="C31" i="3"/>
  <c r="C10" i="1"/>
  <c r="C13" i="1"/>
  <c r="D17" i="1"/>
  <c r="D21" i="1"/>
  <c r="D22" i="1"/>
  <c r="D24" i="1"/>
  <c r="C24" i="1"/>
  <c r="E12" i="5"/>
  <c r="E19" i="5"/>
  <c r="AY28" i="5"/>
  <c r="AZ28" i="5"/>
  <c r="AY16" i="5"/>
  <c r="F12" i="5"/>
  <c r="C17" i="5"/>
  <c r="C10" i="5"/>
  <c r="F13" i="5"/>
  <c r="G12" i="5"/>
  <c r="F15" i="5"/>
  <c r="D13" i="5"/>
  <c r="D25" i="5"/>
  <c r="E24" i="5"/>
  <c r="E27" i="5"/>
  <c r="D29" i="5"/>
  <c r="D31" i="5"/>
  <c r="E13" i="5"/>
  <c r="C31" i="5"/>
  <c r="D25" i="1"/>
  <c r="D27" i="1"/>
  <c r="D13" i="1"/>
  <c r="C10" i="3"/>
  <c r="C17" i="3"/>
  <c r="F24" i="3"/>
  <c r="E25" i="3"/>
  <c r="E12" i="3"/>
  <c r="D13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E15" i="3"/>
  <c r="AZ16" i="5"/>
  <c r="F24" i="5"/>
  <c r="E25" i="5"/>
  <c r="H12" i="5"/>
  <c r="G13" i="5"/>
  <c r="E29" i="5"/>
  <c r="E31" i="5"/>
  <c r="F27" i="5"/>
  <c r="F17" i="5"/>
  <c r="F19" i="5"/>
  <c r="G15" i="5"/>
  <c r="C19" i="5"/>
  <c r="F15" i="3"/>
  <c r="E17" i="3"/>
  <c r="E19" i="3"/>
  <c r="E31" i="3"/>
  <c r="C19" i="3"/>
  <c r="E13" i="1"/>
  <c r="F31" i="3"/>
  <c r="E21" i="1"/>
  <c r="E13" i="3"/>
  <c r="F12" i="3"/>
  <c r="F25" i="3"/>
  <c r="G24" i="3"/>
  <c r="E22" i="1"/>
  <c r="E24" i="1"/>
  <c r="E17" i="1"/>
  <c r="I12" i="5"/>
  <c r="H13" i="5"/>
  <c r="F29" i="5"/>
  <c r="F31" i="5"/>
  <c r="G27" i="5"/>
  <c r="F25" i="5"/>
  <c r="G24" i="5"/>
  <c r="G17" i="5"/>
  <c r="H15" i="5"/>
  <c r="G12" i="3"/>
  <c r="F13" i="3"/>
  <c r="F13" i="1"/>
  <c r="F21" i="1"/>
  <c r="F17" i="1"/>
  <c r="F22" i="1"/>
  <c r="F24" i="1"/>
  <c r="G31" i="3"/>
  <c r="G25" i="3"/>
  <c r="H24" i="3"/>
  <c r="E27" i="1"/>
  <c r="E25" i="1"/>
  <c r="F17" i="3"/>
  <c r="G15" i="3"/>
  <c r="I15" i="5"/>
  <c r="H17" i="5"/>
  <c r="H19" i="5"/>
  <c r="G29" i="5"/>
  <c r="H27" i="5"/>
  <c r="G19" i="5"/>
  <c r="H24" i="5"/>
  <c r="G25" i="5"/>
  <c r="J12" i="5"/>
  <c r="I13" i="5"/>
  <c r="H15" i="3"/>
  <c r="G17" i="3"/>
  <c r="G19" i="3"/>
  <c r="F19" i="3"/>
  <c r="H31" i="3"/>
  <c r="F27" i="1"/>
  <c r="F25" i="1"/>
  <c r="G13" i="1"/>
  <c r="G21" i="1"/>
  <c r="I24" i="3"/>
  <c r="H25" i="3"/>
  <c r="G17" i="1"/>
  <c r="G22" i="1"/>
  <c r="G24" i="1"/>
  <c r="G13" i="3"/>
  <c r="H12" i="3"/>
  <c r="I27" i="5"/>
  <c r="H29" i="5"/>
  <c r="H31" i="5"/>
  <c r="H25" i="5"/>
  <c r="I24" i="5"/>
  <c r="G31" i="5"/>
  <c r="J13" i="5"/>
  <c r="K12" i="5"/>
  <c r="I17" i="5"/>
  <c r="J15" i="5"/>
  <c r="H13" i="1"/>
  <c r="J24" i="3"/>
  <c r="I25" i="3"/>
  <c r="I12" i="3"/>
  <c r="H13" i="3"/>
  <c r="G25" i="1"/>
  <c r="G27" i="1"/>
  <c r="H22" i="1"/>
  <c r="H24" i="1"/>
  <c r="H17" i="1"/>
  <c r="H21" i="1"/>
  <c r="H17" i="3"/>
  <c r="I15" i="3"/>
  <c r="L12" i="5"/>
  <c r="K13" i="5"/>
  <c r="J24" i="5"/>
  <c r="I25" i="5"/>
  <c r="J17" i="5"/>
  <c r="J19" i="5"/>
  <c r="K15" i="5"/>
  <c r="I19" i="5"/>
  <c r="I29" i="5"/>
  <c r="I31" i="5"/>
  <c r="J27" i="5"/>
  <c r="J15" i="3"/>
  <c r="I17" i="3"/>
  <c r="I19" i="3"/>
  <c r="I21" i="1"/>
  <c r="I22" i="1"/>
  <c r="I24" i="1"/>
  <c r="I17" i="1"/>
  <c r="J25" i="3"/>
  <c r="K24" i="3"/>
  <c r="I13" i="3"/>
  <c r="J12" i="3"/>
  <c r="I31" i="3"/>
  <c r="I13" i="1"/>
  <c r="H19" i="3"/>
  <c r="H25" i="1"/>
  <c r="H27" i="1"/>
  <c r="J31" i="3"/>
  <c r="J25" i="5"/>
  <c r="K24" i="5"/>
  <c r="J29" i="5"/>
  <c r="J31" i="5"/>
  <c r="K27" i="5"/>
  <c r="K17" i="5"/>
  <c r="L15" i="5"/>
  <c r="M12" i="5"/>
  <c r="L13" i="5"/>
  <c r="J21" i="1"/>
  <c r="J17" i="3"/>
  <c r="K15" i="3"/>
  <c r="J13" i="1"/>
  <c r="L24" i="3"/>
  <c r="K25" i="3"/>
  <c r="J17" i="1"/>
  <c r="J22" i="1"/>
  <c r="J24" i="1"/>
  <c r="K31" i="3"/>
  <c r="J13" i="3"/>
  <c r="K12" i="3"/>
  <c r="I27" i="1"/>
  <c r="I25" i="1"/>
  <c r="K29" i="5"/>
  <c r="K31" i="5"/>
  <c r="L27" i="5"/>
  <c r="N12" i="5"/>
  <c r="M13" i="5"/>
  <c r="M15" i="5"/>
  <c r="L17" i="5"/>
  <c r="L19" i="5"/>
  <c r="L24" i="5"/>
  <c r="K25" i="5"/>
  <c r="K19" i="5"/>
  <c r="L12" i="3"/>
  <c r="K13" i="3"/>
  <c r="J19" i="3"/>
  <c r="J27" i="1"/>
  <c r="J25" i="1"/>
  <c r="L25" i="3"/>
  <c r="M24" i="3"/>
  <c r="K21" i="1"/>
  <c r="L31" i="3"/>
  <c r="K17" i="1"/>
  <c r="K22" i="1"/>
  <c r="K24" i="1"/>
  <c r="K13" i="1"/>
  <c r="L15" i="3"/>
  <c r="K17" i="3"/>
  <c r="K19" i="3"/>
  <c r="L25" i="5"/>
  <c r="M24" i="5"/>
  <c r="N13" i="5"/>
  <c r="O12" i="5"/>
  <c r="M27" i="5"/>
  <c r="L29" i="5"/>
  <c r="L31" i="5"/>
  <c r="M17" i="5"/>
  <c r="N15" i="5"/>
  <c r="M31" i="3"/>
  <c r="N24" i="3"/>
  <c r="M25" i="3"/>
  <c r="L21" i="1"/>
  <c r="K25" i="1"/>
  <c r="K27" i="1"/>
  <c r="L17" i="3"/>
  <c r="L19" i="3"/>
  <c r="M15" i="3"/>
  <c r="L13" i="1"/>
  <c r="L22" i="1"/>
  <c r="L24" i="1"/>
  <c r="L17" i="1"/>
  <c r="M12" i="3"/>
  <c r="L13" i="3"/>
  <c r="N17" i="5"/>
  <c r="N19" i="5"/>
  <c r="O15" i="5"/>
  <c r="P12" i="5"/>
  <c r="O13" i="5"/>
  <c r="M19" i="5"/>
  <c r="N24" i="5"/>
  <c r="M25" i="5"/>
  <c r="M29" i="5"/>
  <c r="M31" i="5"/>
  <c r="N27" i="5"/>
  <c r="N25" i="3"/>
  <c r="O24" i="3"/>
  <c r="M22" i="1"/>
  <c r="M24" i="1"/>
  <c r="M17" i="1"/>
  <c r="M17" i="3"/>
  <c r="M19" i="3"/>
  <c r="N15" i="3"/>
  <c r="M13" i="3"/>
  <c r="N12" i="3"/>
  <c r="L25" i="1"/>
  <c r="L27" i="1"/>
  <c r="N31" i="3"/>
  <c r="M13" i="1"/>
  <c r="M21" i="1"/>
  <c r="N25" i="5"/>
  <c r="O24" i="5"/>
  <c r="Q12" i="5"/>
  <c r="P13" i="5"/>
  <c r="N29" i="5"/>
  <c r="N31" i="5"/>
  <c r="O27" i="5"/>
  <c r="O17" i="5"/>
  <c r="O19" i="5"/>
  <c r="P15" i="5"/>
  <c r="N17" i="1"/>
  <c r="N22" i="1"/>
  <c r="N24" i="1"/>
  <c r="N13" i="3"/>
  <c r="O12" i="3"/>
  <c r="N21" i="1"/>
  <c r="N17" i="3"/>
  <c r="N19" i="3"/>
  <c r="O15" i="3"/>
  <c r="M27" i="1"/>
  <c r="M25" i="1"/>
  <c r="O25" i="3"/>
  <c r="P24" i="3"/>
  <c r="O31" i="3"/>
  <c r="N13" i="1"/>
  <c r="Q15" i="5"/>
  <c r="P17" i="5"/>
  <c r="P19" i="5"/>
  <c r="R12" i="5"/>
  <c r="Q13" i="5"/>
  <c r="O29" i="5"/>
  <c r="O31" i="5"/>
  <c r="P27" i="5"/>
  <c r="P24" i="5"/>
  <c r="O25" i="5"/>
  <c r="P31" i="3"/>
  <c r="Q24" i="3"/>
  <c r="P25" i="3"/>
  <c r="P15" i="3"/>
  <c r="O17" i="3"/>
  <c r="O19" i="3"/>
  <c r="P12" i="3"/>
  <c r="O13" i="3"/>
  <c r="N27" i="1"/>
  <c r="N25" i="1"/>
  <c r="O13" i="1"/>
  <c r="O21" i="1"/>
  <c r="O17" i="1"/>
  <c r="O22" i="1"/>
  <c r="O24" i="1"/>
  <c r="P25" i="5"/>
  <c r="Q24" i="5"/>
  <c r="R13" i="5"/>
  <c r="S12" i="5"/>
  <c r="Q27" i="5"/>
  <c r="P29" i="5"/>
  <c r="P31" i="5"/>
  <c r="Q17" i="5"/>
  <c r="Q19" i="5"/>
  <c r="R15" i="5"/>
  <c r="Q12" i="3"/>
  <c r="P13" i="3"/>
  <c r="R24" i="3"/>
  <c r="Q25" i="3"/>
  <c r="Q31" i="3"/>
  <c r="P22" i="1"/>
  <c r="P24" i="1"/>
  <c r="P17" i="1"/>
  <c r="O25" i="1"/>
  <c r="O27" i="1"/>
  <c r="P13" i="1"/>
  <c r="P21" i="1"/>
  <c r="Q15" i="3"/>
  <c r="P17" i="3"/>
  <c r="P19" i="3"/>
  <c r="R17" i="5"/>
  <c r="R19" i="5"/>
  <c r="S15" i="5"/>
  <c r="T12" i="5"/>
  <c r="S13" i="5"/>
  <c r="R24" i="5"/>
  <c r="Q25" i="5"/>
  <c r="Q29" i="5"/>
  <c r="Q31" i="5"/>
  <c r="R27" i="5"/>
  <c r="Q22" i="1"/>
  <c r="Q24" i="1"/>
  <c r="Q17" i="1"/>
  <c r="P27" i="1"/>
  <c r="P25" i="1"/>
  <c r="Q13" i="3"/>
  <c r="R12" i="3"/>
  <c r="Q17" i="3"/>
  <c r="Q19" i="3"/>
  <c r="R15" i="3"/>
  <c r="Q21" i="1"/>
  <c r="Q13" i="1"/>
  <c r="R31" i="3"/>
  <c r="R25" i="3"/>
  <c r="S24" i="3"/>
  <c r="U12" i="5"/>
  <c r="T13" i="5"/>
  <c r="S17" i="5"/>
  <c r="S19" i="5"/>
  <c r="T15" i="5"/>
  <c r="R29" i="5"/>
  <c r="R31" i="5"/>
  <c r="S27" i="5"/>
  <c r="R25" i="5"/>
  <c r="S24" i="5"/>
  <c r="R13" i="1"/>
  <c r="R17" i="1"/>
  <c r="R22" i="1"/>
  <c r="R24" i="1"/>
  <c r="S31" i="3"/>
  <c r="R21" i="1"/>
  <c r="T24" i="3"/>
  <c r="S25" i="3"/>
  <c r="R17" i="3"/>
  <c r="R19" i="3"/>
  <c r="S15" i="3"/>
  <c r="R13" i="3"/>
  <c r="S12" i="3"/>
  <c r="Q27" i="1"/>
  <c r="Q25" i="1"/>
  <c r="T24" i="5"/>
  <c r="S25" i="5"/>
  <c r="U15" i="5"/>
  <c r="T17" i="5"/>
  <c r="T19" i="5"/>
  <c r="S29" i="5"/>
  <c r="S31" i="5"/>
  <c r="T27" i="5"/>
  <c r="V12" i="5"/>
  <c r="U13" i="5"/>
  <c r="S17" i="1"/>
  <c r="S22" i="1"/>
  <c r="S24" i="1"/>
  <c r="T25" i="3"/>
  <c r="U24" i="3"/>
  <c r="T31" i="3"/>
  <c r="S13" i="3"/>
  <c r="T12" i="3"/>
  <c r="T15" i="3"/>
  <c r="S17" i="3"/>
  <c r="S19" i="3"/>
  <c r="R27" i="1"/>
  <c r="R25" i="1"/>
  <c r="S13" i="1"/>
  <c r="S21" i="1"/>
  <c r="U17" i="5"/>
  <c r="U19" i="5"/>
  <c r="V15" i="5"/>
  <c r="V13" i="5"/>
  <c r="W12" i="5"/>
  <c r="U27" i="5"/>
  <c r="T29" i="5"/>
  <c r="T31" i="5"/>
  <c r="T25" i="5"/>
  <c r="U24" i="5"/>
  <c r="T21" i="1"/>
  <c r="T13" i="1"/>
  <c r="U31" i="3"/>
  <c r="S25" i="1"/>
  <c r="S27" i="1"/>
  <c r="U15" i="3"/>
  <c r="T17" i="3"/>
  <c r="T19" i="3"/>
  <c r="U12" i="3"/>
  <c r="T13" i="3"/>
  <c r="V24" i="3"/>
  <c r="U25" i="3"/>
  <c r="T22" i="1"/>
  <c r="T24" i="1"/>
  <c r="T17" i="1"/>
  <c r="V24" i="5"/>
  <c r="U25" i="5"/>
  <c r="X12" i="5"/>
  <c r="W13" i="5"/>
  <c r="V17" i="5"/>
  <c r="V19" i="5"/>
  <c r="W15" i="5"/>
  <c r="U29" i="5"/>
  <c r="U31" i="5"/>
  <c r="V27" i="5"/>
  <c r="U13" i="1"/>
  <c r="U13" i="3"/>
  <c r="V12" i="3"/>
  <c r="T25" i="1"/>
  <c r="T27" i="1"/>
  <c r="U22" i="1"/>
  <c r="U24" i="1"/>
  <c r="U17" i="1"/>
  <c r="V25" i="3"/>
  <c r="W24" i="3"/>
  <c r="V15" i="3"/>
  <c r="U17" i="3"/>
  <c r="U19" i="3"/>
  <c r="V31" i="3"/>
  <c r="U21" i="1"/>
  <c r="V29" i="5"/>
  <c r="V31" i="5"/>
  <c r="W27" i="5"/>
  <c r="Y12" i="5"/>
  <c r="X13" i="5"/>
  <c r="W17" i="5"/>
  <c r="W19" i="5"/>
  <c r="X15" i="5"/>
  <c r="V25" i="5"/>
  <c r="W24" i="5"/>
  <c r="V13" i="1"/>
  <c r="V17" i="1"/>
  <c r="V22" i="1"/>
  <c r="V24" i="1"/>
  <c r="W31" i="3"/>
  <c r="W25" i="3"/>
  <c r="X24" i="3"/>
  <c r="U27" i="1"/>
  <c r="U25" i="1"/>
  <c r="V21" i="1"/>
  <c r="V17" i="3"/>
  <c r="V19" i="3"/>
  <c r="W15" i="3"/>
  <c r="W12" i="3"/>
  <c r="V13" i="3"/>
  <c r="X24" i="5"/>
  <c r="W25" i="5"/>
  <c r="Z12" i="5"/>
  <c r="Y13" i="5"/>
  <c r="Y15" i="5"/>
  <c r="X17" i="5"/>
  <c r="X19" i="5"/>
  <c r="W29" i="5"/>
  <c r="W31" i="5"/>
  <c r="X27" i="5"/>
  <c r="W17" i="1"/>
  <c r="W22" i="1"/>
  <c r="W24" i="1"/>
  <c r="X31" i="3"/>
  <c r="Y24" i="3"/>
  <c r="X25" i="3"/>
  <c r="X15" i="3"/>
  <c r="W17" i="3"/>
  <c r="W19" i="3"/>
  <c r="W13" i="3"/>
  <c r="X12" i="3"/>
  <c r="W21" i="1"/>
  <c r="V27" i="1"/>
  <c r="V25" i="1"/>
  <c r="W13" i="1"/>
  <c r="Y27" i="5"/>
  <c r="X29" i="5"/>
  <c r="X31" i="5"/>
  <c r="Z13" i="5"/>
  <c r="AA12" i="5"/>
  <c r="Y17" i="5"/>
  <c r="Y19" i="5"/>
  <c r="Z15" i="5"/>
  <c r="X25" i="5"/>
  <c r="Y24" i="5"/>
  <c r="Y31" i="3"/>
  <c r="W25" i="1"/>
  <c r="W27" i="1"/>
  <c r="X13" i="1"/>
  <c r="Y12" i="3"/>
  <c r="X13" i="3"/>
  <c r="Z24" i="3"/>
  <c r="Y25" i="3"/>
  <c r="X21" i="1"/>
  <c r="X17" i="3"/>
  <c r="X19" i="3"/>
  <c r="Y15" i="3"/>
  <c r="X22" i="1"/>
  <c r="X24" i="1"/>
  <c r="X17" i="1"/>
  <c r="Z24" i="5"/>
  <c r="Y25" i="5"/>
  <c r="AB12" i="5"/>
  <c r="AA13" i="5"/>
  <c r="Z17" i="5"/>
  <c r="Z19" i="5"/>
  <c r="AA15" i="5"/>
  <c r="Y29" i="5"/>
  <c r="Y31" i="5"/>
  <c r="Z27" i="5"/>
  <c r="Z31" i="3"/>
  <c r="X25" i="1"/>
  <c r="X27" i="1"/>
  <c r="Y13" i="3"/>
  <c r="Z12" i="3"/>
  <c r="Z15" i="3"/>
  <c r="Y17" i="3"/>
  <c r="Y19" i="3"/>
  <c r="Y21" i="1"/>
  <c r="Z25" i="3"/>
  <c r="AA24" i="3"/>
  <c r="Y17" i="1"/>
  <c r="Y22" i="1"/>
  <c r="Y24" i="1"/>
  <c r="Y13" i="1"/>
  <c r="Z29" i="5"/>
  <c r="Z31" i="5"/>
  <c r="AA27" i="5"/>
  <c r="AC12" i="5"/>
  <c r="AB13" i="5"/>
  <c r="AA17" i="5"/>
  <c r="AA19" i="5"/>
  <c r="AB15" i="5"/>
  <c r="Z25" i="5"/>
  <c r="AA24" i="5"/>
  <c r="Y27" i="1"/>
  <c r="Y25" i="1"/>
  <c r="Z17" i="3"/>
  <c r="Z19" i="3"/>
  <c r="AA15" i="3"/>
  <c r="AA31" i="3"/>
  <c r="Z13" i="1"/>
  <c r="Z17" i="1"/>
  <c r="Z22" i="1"/>
  <c r="Z24" i="1"/>
  <c r="Z21" i="1"/>
  <c r="AA12" i="3"/>
  <c r="Z13" i="3"/>
  <c r="AB24" i="3"/>
  <c r="AA25" i="3"/>
  <c r="AB24" i="5"/>
  <c r="AA25" i="5"/>
  <c r="AD12" i="5"/>
  <c r="AC13" i="5"/>
  <c r="AC15" i="5"/>
  <c r="AB17" i="5"/>
  <c r="AB19" i="5"/>
  <c r="AA29" i="5"/>
  <c r="AA31" i="5"/>
  <c r="AB27" i="5"/>
  <c r="AA21" i="1"/>
  <c r="AB15" i="3"/>
  <c r="AA17" i="3"/>
  <c r="AA19" i="3"/>
  <c r="Z27" i="1"/>
  <c r="Z25" i="1"/>
  <c r="AB25" i="3"/>
  <c r="AC24" i="3"/>
  <c r="AB12" i="3"/>
  <c r="AA13" i="3"/>
  <c r="AA17" i="1"/>
  <c r="AA22" i="1"/>
  <c r="AA24" i="1"/>
  <c r="AA13" i="1"/>
  <c r="AB31" i="3"/>
  <c r="AC27" i="5"/>
  <c r="AB29" i="5"/>
  <c r="AB31" i="5"/>
  <c r="AD13" i="5"/>
  <c r="AE12" i="5"/>
  <c r="AC17" i="5"/>
  <c r="AC19" i="5"/>
  <c r="AD15" i="5"/>
  <c r="AB25" i="5"/>
  <c r="AC24" i="5"/>
  <c r="AB22" i="1"/>
  <c r="AB24" i="1"/>
  <c r="AB17" i="1"/>
  <c r="AD24" i="3"/>
  <c r="AC25" i="3"/>
  <c r="AB17" i="3"/>
  <c r="AB19" i="3"/>
  <c r="AC15" i="3"/>
  <c r="AB13" i="1"/>
  <c r="AC31" i="3"/>
  <c r="AA25" i="1"/>
  <c r="AA27" i="1"/>
  <c r="AC12" i="3"/>
  <c r="AB13" i="3"/>
  <c r="AB21" i="1"/>
  <c r="AD24" i="5"/>
  <c r="AC25" i="5"/>
  <c r="AF12" i="5"/>
  <c r="AE13" i="5"/>
  <c r="AD17" i="5"/>
  <c r="AD19" i="5"/>
  <c r="AE15" i="5"/>
  <c r="AC29" i="5"/>
  <c r="AC31" i="5"/>
  <c r="AD27" i="5"/>
  <c r="AC13" i="3"/>
  <c r="AD12" i="3"/>
  <c r="AD31" i="3"/>
  <c r="AC13" i="1"/>
  <c r="AC21" i="1"/>
  <c r="AD25" i="3"/>
  <c r="AE24" i="3"/>
  <c r="AC17" i="1"/>
  <c r="AC22" i="1"/>
  <c r="AC24" i="1"/>
  <c r="AC17" i="3"/>
  <c r="AC19" i="3"/>
  <c r="AD15" i="3"/>
  <c r="AB25" i="1"/>
  <c r="AB27" i="1"/>
  <c r="AD29" i="5"/>
  <c r="AD31" i="5"/>
  <c r="AE27" i="5"/>
  <c r="AG12" i="5"/>
  <c r="AF13" i="5"/>
  <c r="AE17" i="5"/>
  <c r="AE19" i="5"/>
  <c r="AF15" i="5"/>
  <c r="AD25" i="5"/>
  <c r="AE24" i="5"/>
  <c r="AC27" i="1"/>
  <c r="AC25" i="1"/>
  <c r="AD13" i="1"/>
  <c r="AD13" i="3"/>
  <c r="AE12" i="3"/>
  <c r="AD17" i="1"/>
  <c r="AD22" i="1"/>
  <c r="AD24" i="1"/>
  <c r="AD21" i="1"/>
  <c r="AE31" i="3"/>
  <c r="AD17" i="3"/>
  <c r="AD19" i="3"/>
  <c r="AE15" i="3"/>
  <c r="AF24" i="3"/>
  <c r="AE25" i="3"/>
  <c r="AF24" i="5"/>
  <c r="AE25" i="5"/>
  <c r="AH12" i="5"/>
  <c r="AG13" i="5"/>
  <c r="AG15" i="5"/>
  <c r="AF17" i="5"/>
  <c r="AF19" i="5"/>
  <c r="AE29" i="5"/>
  <c r="AE31" i="5"/>
  <c r="AF27" i="5"/>
  <c r="AF31" i="3"/>
  <c r="AG24" i="3"/>
  <c r="AF25" i="3"/>
  <c r="AD25" i="1"/>
  <c r="AD27" i="1"/>
  <c r="AE13" i="3"/>
  <c r="AF12" i="3"/>
  <c r="AE13" i="1"/>
  <c r="AF15" i="3"/>
  <c r="AE17" i="3"/>
  <c r="AE19" i="3"/>
  <c r="AE17" i="1"/>
  <c r="AE22" i="1"/>
  <c r="AE24" i="1"/>
  <c r="AE21" i="1"/>
  <c r="AG27" i="5"/>
  <c r="AF29" i="5"/>
  <c r="AF31" i="5"/>
  <c r="AH13" i="5"/>
  <c r="AI12" i="5"/>
  <c r="AG17" i="5"/>
  <c r="AG19" i="5"/>
  <c r="AH15" i="5"/>
  <c r="AF25" i="5"/>
  <c r="AG24" i="5"/>
  <c r="AF21" i="1"/>
  <c r="AF13" i="1"/>
  <c r="AE25" i="1"/>
  <c r="AE27" i="1"/>
  <c r="AG15" i="3"/>
  <c r="AF17" i="3"/>
  <c r="AF19" i="3"/>
  <c r="AG12" i="3"/>
  <c r="AF13" i="3"/>
  <c r="AH24" i="3"/>
  <c r="AG25" i="3"/>
  <c r="AG31" i="3"/>
  <c r="AF22" i="1"/>
  <c r="AF24" i="1"/>
  <c r="AF17" i="1"/>
  <c r="AH24" i="5"/>
  <c r="AG25" i="5"/>
  <c r="AJ12" i="5"/>
  <c r="AI13" i="5"/>
  <c r="AH17" i="5"/>
  <c r="AH19" i="5"/>
  <c r="AI15" i="5"/>
  <c r="AG29" i="5"/>
  <c r="AG31" i="5"/>
  <c r="AH27" i="5"/>
  <c r="AG13" i="1"/>
  <c r="AG13" i="3"/>
  <c r="AH12" i="3"/>
  <c r="AG17" i="1"/>
  <c r="AG22" i="1"/>
  <c r="AG24" i="1"/>
  <c r="AH31" i="3"/>
  <c r="AF25" i="1"/>
  <c r="AF27" i="1"/>
  <c r="AH25" i="3"/>
  <c r="AI24" i="3"/>
  <c r="AG17" i="3"/>
  <c r="AG19" i="3"/>
  <c r="AH15" i="3"/>
  <c r="AG21" i="1"/>
  <c r="AH29" i="5"/>
  <c r="AH31" i="5"/>
  <c r="AI27" i="5"/>
  <c r="AK12" i="5"/>
  <c r="AJ13" i="5"/>
  <c r="AI17" i="5"/>
  <c r="AI19" i="5"/>
  <c r="AJ15" i="5"/>
  <c r="AH25" i="5"/>
  <c r="AI24" i="5"/>
  <c r="AJ24" i="3"/>
  <c r="AI25" i="3"/>
  <c r="AH13" i="3"/>
  <c r="AI12" i="3"/>
  <c r="AG27" i="1"/>
  <c r="AG25" i="1"/>
  <c r="AH13" i="1"/>
  <c r="AI31" i="3"/>
  <c r="AH21" i="1"/>
  <c r="AH17" i="3"/>
  <c r="AH19" i="3"/>
  <c r="AI15" i="3"/>
  <c r="AH17" i="1"/>
  <c r="AH22" i="1"/>
  <c r="AH24" i="1"/>
  <c r="AL12" i="5"/>
  <c r="AK13" i="5"/>
  <c r="AI29" i="5"/>
  <c r="AI31" i="5"/>
  <c r="AJ27" i="5"/>
  <c r="AJ24" i="5"/>
  <c r="AI25" i="5"/>
  <c r="AK15" i="5"/>
  <c r="AJ17" i="5"/>
  <c r="AJ19" i="5"/>
  <c r="AJ15" i="3"/>
  <c r="AI17" i="3"/>
  <c r="AI19" i="3"/>
  <c r="AI13" i="3"/>
  <c r="AJ12" i="3"/>
  <c r="AJ31" i="3"/>
  <c r="AH27" i="1"/>
  <c r="AH25" i="1"/>
  <c r="AI17" i="1"/>
  <c r="AI22" i="1"/>
  <c r="AI24" i="1"/>
  <c r="AI21" i="1"/>
  <c r="AI13" i="1"/>
  <c r="AK24" i="3"/>
  <c r="AJ25" i="3"/>
  <c r="AK27" i="5"/>
  <c r="AJ29" i="5"/>
  <c r="AJ31" i="5"/>
  <c r="AK17" i="5"/>
  <c r="AK19" i="5"/>
  <c r="AL15" i="5"/>
  <c r="AJ25" i="5"/>
  <c r="AK24" i="5"/>
  <c r="AL13" i="5"/>
  <c r="AM12" i="5"/>
  <c r="AJ22" i="1"/>
  <c r="AJ24" i="1"/>
  <c r="AJ17" i="1"/>
  <c r="AJ21" i="1"/>
  <c r="AJ13" i="1"/>
  <c r="AI25" i="1"/>
  <c r="AI27" i="1"/>
  <c r="AL24" i="3"/>
  <c r="AK25" i="3"/>
  <c r="AK31" i="3"/>
  <c r="AK12" i="3"/>
  <c r="AJ13" i="3"/>
  <c r="AK15" i="3"/>
  <c r="AJ17" i="3"/>
  <c r="AJ19" i="3"/>
  <c r="AL17" i="5"/>
  <c r="AL19" i="5"/>
  <c r="AM15" i="5"/>
  <c r="AL24" i="5"/>
  <c r="AK25" i="5"/>
  <c r="AN12" i="5"/>
  <c r="AM13" i="5"/>
  <c r="AK29" i="5"/>
  <c r="AK31" i="5"/>
  <c r="AL27" i="5"/>
  <c r="AK13" i="3"/>
  <c r="AL12" i="3"/>
  <c r="AK13" i="1"/>
  <c r="AM24" i="3"/>
  <c r="AL25" i="3"/>
  <c r="AL15" i="3"/>
  <c r="AK17" i="3"/>
  <c r="AK19" i="3"/>
  <c r="AK21" i="1"/>
  <c r="AK17" i="1"/>
  <c r="AK22" i="1"/>
  <c r="AK24" i="1"/>
  <c r="AL31" i="3"/>
  <c r="AJ25" i="1"/>
  <c r="AJ27" i="1"/>
  <c r="AL25" i="5"/>
  <c r="AM24" i="5"/>
  <c r="AM17" i="5"/>
  <c r="AM19" i="5"/>
  <c r="AN15" i="5"/>
  <c r="AL29" i="5"/>
  <c r="AL31" i="5"/>
  <c r="AM27" i="5"/>
  <c r="AO12" i="5"/>
  <c r="AN13" i="5"/>
  <c r="AM12" i="3"/>
  <c r="AL13" i="3"/>
  <c r="AL17" i="1"/>
  <c r="AL22" i="1"/>
  <c r="AL24" i="1"/>
  <c r="AL17" i="3"/>
  <c r="AL19" i="3"/>
  <c r="AM15" i="3"/>
  <c r="AL13" i="1"/>
  <c r="AM31" i="3"/>
  <c r="AK27" i="1"/>
  <c r="AK25" i="1"/>
  <c r="AL21" i="1"/>
  <c r="AN24" i="3"/>
  <c r="AM25" i="3"/>
  <c r="AO15" i="5"/>
  <c r="AN17" i="5"/>
  <c r="AN19" i="5"/>
  <c r="AP12" i="5"/>
  <c r="AO13" i="5"/>
  <c r="AM29" i="5"/>
  <c r="AM31" i="5"/>
  <c r="AN27" i="5"/>
  <c r="AN24" i="5"/>
  <c r="AM25" i="5"/>
  <c r="AL27" i="1"/>
  <c r="AL25" i="1"/>
  <c r="AM21" i="1"/>
  <c r="AN31" i="3"/>
  <c r="AO24" i="3"/>
  <c r="AN25" i="3"/>
  <c r="AM13" i="1"/>
  <c r="AN15" i="3"/>
  <c r="AM17" i="3"/>
  <c r="AM19" i="3"/>
  <c r="AM17" i="1"/>
  <c r="AM22" i="1"/>
  <c r="AM24" i="1"/>
  <c r="AM13" i="3"/>
  <c r="AN12" i="3"/>
  <c r="AN25" i="5"/>
  <c r="AO24" i="5"/>
  <c r="AP13" i="5"/>
  <c r="AQ12" i="5"/>
  <c r="AO27" i="5"/>
  <c r="AN29" i="5"/>
  <c r="AN31" i="5"/>
  <c r="AO17" i="5"/>
  <c r="AO19" i="5"/>
  <c r="AP15" i="5"/>
  <c r="AO15" i="3"/>
  <c r="AN17" i="3"/>
  <c r="AN19" i="3"/>
  <c r="AP24" i="3"/>
  <c r="AO25" i="3"/>
  <c r="AM25" i="1"/>
  <c r="AM27" i="1"/>
  <c r="AN13" i="1"/>
  <c r="AO12" i="3"/>
  <c r="AN13" i="3"/>
  <c r="AN22" i="1"/>
  <c r="AN24" i="1"/>
  <c r="AN17" i="1"/>
  <c r="AN21" i="1"/>
  <c r="AO31" i="3"/>
  <c r="AP17" i="5"/>
  <c r="AP19" i="5"/>
  <c r="AQ15" i="5"/>
  <c r="AR12" i="5"/>
  <c r="AQ13" i="5"/>
  <c r="AP24" i="5"/>
  <c r="AO25" i="5"/>
  <c r="AO29" i="5"/>
  <c r="AO31" i="5"/>
  <c r="AP27" i="5"/>
  <c r="AP31" i="3"/>
  <c r="AO17" i="1"/>
  <c r="AO22" i="1"/>
  <c r="AO24" i="1"/>
  <c r="AO13" i="1"/>
  <c r="AN27" i="1"/>
  <c r="AN25" i="1"/>
  <c r="AQ24" i="3"/>
  <c r="AP25" i="3"/>
  <c r="AO21" i="1"/>
  <c r="AO13" i="3"/>
  <c r="AP12" i="3"/>
  <c r="AP15" i="3"/>
  <c r="AO17" i="3"/>
  <c r="AO19" i="3"/>
  <c r="AS12" i="5"/>
  <c r="AR13" i="5"/>
  <c r="AQ17" i="5"/>
  <c r="AQ19" i="5"/>
  <c r="AR15" i="5"/>
  <c r="AP29" i="5"/>
  <c r="AP31" i="5"/>
  <c r="AQ27" i="5"/>
  <c r="AP25" i="5"/>
  <c r="AQ24" i="5"/>
  <c r="AR24" i="3"/>
  <c r="AQ25" i="3"/>
  <c r="AP13" i="3"/>
  <c r="AQ12" i="3"/>
  <c r="AP17" i="1"/>
  <c r="AP22" i="1"/>
  <c r="AP24" i="1"/>
  <c r="AP21" i="1"/>
  <c r="AP13" i="1"/>
  <c r="AQ31" i="3"/>
  <c r="AP17" i="3"/>
  <c r="AP19" i="3"/>
  <c r="AQ15" i="3"/>
  <c r="AO27" i="1"/>
  <c r="AO25" i="1"/>
  <c r="AS15" i="5"/>
  <c r="AR17" i="5"/>
  <c r="AR19" i="5"/>
  <c r="AQ29" i="5"/>
  <c r="AQ31" i="5"/>
  <c r="AR27" i="5"/>
  <c r="AR24" i="5"/>
  <c r="AQ25" i="5"/>
  <c r="AT12" i="5"/>
  <c r="AS13" i="5"/>
  <c r="AR31" i="3"/>
  <c r="AR12" i="3"/>
  <c r="AQ13" i="3"/>
  <c r="AQ17" i="1"/>
  <c r="AQ22" i="1"/>
  <c r="AQ24" i="1"/>
  <c r="AR25" i="3"/>
  <c r="AS24" i="3"/>
  <c r="AQ21" i="1"/>
  <c r="AR15" i="3"/>
  <c r="AQ17" i="3"/>
  <c r="AQ19" i="3"/>
  <c r="AQ13" i="1"/>
  <c r="AP27" i="1"/>
  <c r="AP25" i="1"/>
  <c r="AS27" i="5"/>
  <c r="AR29" i="5"/>
  <c r="AR31" i="5"/>
  <c r="AT13" i="5"/>
  <c r="AU12" i="5"/>
  <c r="AR25" i="5"/>
  <c r="AS24" i="5"/>
  <c r="AS17" i="5"/>
  <c r="AS19" i="5"/>
  <c r="AT15" i="5"/>
  <c r="AT24" i="3"/>
  <c r="AS25" i="3"/>
  <c r="AR22" i="1"/>
  <c r="AR24" i="1"/>
  <c r="AR17" i="1"/>
  <c r="AS12" i="3"/>
  <c r="AR13" i="3"/>
  <c r="AS31" i="3"/>
  <c r="AR13" i="1"/>
  <c r="AR17" i="3"/>
  <c r="AR19" i="3"/>
  <c r="AS15" i="3"/>
  <c r="AR21" i="1"/>
  <c r="AQ25" i="1"/>
  <c r="AQ27" i="1"/>
  <c r="AT17" i="5"/>
  <c r="AT19" i="5"/>
  <c r="AU15" i="5"/>
  <c r="AV12" i="5"/>
  <c r="AU13" i="5"/>
  <c r="AT24" i="5"/>
  <c r="AS25" i="5"/>
  <c r="AS29" i="5"/>
  <c r="AS31" i="5"/>
  <c r="AT27" i="5"/>
  <c r="AS13" i="3"/>
  <c r="AT12" i="3"/>
  <c r="AU24" i="3"/>
  <c r="AT25" i="3"/>
  <c r="AS21" i="1"/>
  <c r="AT15" i="3"/>
  <c r="AS17" i="3"/>
  <c r="AS19" i="3"/>
  <c r="AT31" i="3"/>
  <c r="AS17" i="1"/>
  <c r="AS22" i="1"/>
  <c r="AS24" i="1"/>
  <c r="AS13" i="1"/>
  <c r="AR25" i="1"/>
  <c r="AR27" i="1"/>
  <c r="AW12" i="5"/>
  <c r="AX12" i="5"/>
  <c r="AV13" i="5"/>
  <c r="AU17" i="5"/>
  <c r="AU19" i="5"/>
  <c r="AV15" i="5"/>
  <c r="AT29" i="5"/>
  <c r="AT31" i="5"/>
  <c r="AU27" i="5"/>
  <c r="AT25" i="5"/>
  <c r="AU24" i="5"/>
  <c r="AT13" i="1"/>
  <c r="AS27" i="1"/>
  <c r="AS25" i="1"/>
  <c r="AU31" i="3"/>
  <c r="AT21" i="1"/>
  <c r="AT13" i="3"/>
  <c r="AU12" i="3"/>
  <c r="AT17" i="1"/>
  <c r="AT22" i="1"/>
  <c r="AT24" i="1"/>
  <c r="AT17" i="3"/>
  <c r="AT19" i="3"/>
  <c r="AU15" i="3"/>
  <c r="AV24" i="3"/>
  <c r="AU25" i="3"/>
  <c r="AX13" i="5"/>
  <c r="AY12" i="5"/>
  <c r="AV24" i="5"/>
  <c r="AU25" i="5"/>
  <c r="AV17" i="5"/>
  <c r="AV19" i="5"/>
  <c r="AW15" i="5"/>
  <c r="AX15" i="5"/>
  <c r="AU29" i="5"/>
  <c r="AU31" i="5"/>
  <c r="AV27" i="5"/>
  <c r="AW13" i="5"/>
  <c r="AV15" i="3"/>
  <c r="AU17" i="3"/>
  <c r="AU19" i="3"/>
  <c r="AV31" i="3"/>
  <c r="AU13" i="1"/>
  <c r="AU17" i="1"/>
  <c r="AU22" i="1"/>
  <c r="AU24" i="1"/>
  <c r="AT27" i="1"/>
  <c r="AT25" i="1"/>
  <c r="AW24" i="3"/>
  <c r="AV25" i="3"/>
  <c r="AV12" i="3"/>
  <c r="AU13" i="3"/>
  <c r="AU21" i="1"/>
  <c r="AX17" i="5"/>
  <c r="AX19" i="5"/>
  <c r="AY15" i="5"/>
  <c r="AY13" i="5"/>
  <c r="AZ12" i="5"/>
  <c r="AZ13" i="5"/>
  <c r="AW17" i="5"/>
  <c r="AW19" i="5"/>
  <c r="AW27" i="5"/>
  <c r="AX27" i="5"/>
  <c r="AV29" i="5"/>
  <c r="AV31" i="5"/>
  <c r="AV25" i="5"/>
  <c r="AW24" i="5"/>
  <c r="AX24" i="5"/>
  <c r="AV21" i="1"/>
  <c r="AV13" i="1"/>
  <c r="AW31" i="3"/>
  <c r="AX24" i="3"/>
  <c r="AX25" i="3"/>
  <c r="AW25" i="3"/>
  <c r="AU25" i="1"/>
  <c r="AU27" i="1"/>
  <c r="AW12" i="3"/>
  <c r="AV13" i="3"/>
  <c r="AV22" i="1"/>
  <c r="AV24" i="1"/>
  <c r="AV17" i="1"/>
  <c r="AW15" i="3"/>
  <c r="AV17" i="3"/>
  <c r="AV19" i="3"/>
  <c r="AX29" i="5"/>
  <c r="AX31" i="5"/>
  <c r="AY27" i="5"/>
  <c r="AY17" i="5"/>
  <c r="AY19" i="5"/>
  <c r="AZ15" i="5"/>
  <c r="AZ17" i="5"/>
  <c r="AZ19" i="5"/>
  <c r="AY24" i="5"/>
  <c r="AX25" i="5"/>
  <c r="AW29" i="5"/>
  <c r="AW31" i="5"/>
  <c r="AW25" i="5"/>
  <c r="AW17" i="3"/>
  <c r="AW19" i="3"/>
  <c r="AX15" i="3"/>
  <c r="AX17" i="3"/>
  <c r="AW13" i="1"/>
  <c r="AW17" i="1"/>
  <c r="AW22" i="1"/>
  <c r="AW24" i="1"/>
  <c r="AV25" i="1"/>
  <c r="AV27" i="1"/>
  <c r="AW13" i="3"/>
  <c r="AX12" i="3"/>
  <c r="AX13" i="3"/>
  <c r="AX31" i="3"/>
  <c r="AW21" i="1"/>
  <c r="C22" i="5"/>
  <c r="AY29" i="5"/>
  <c r="AY31" i="5"/>
  <c r="AZ27" i="5"/>
  <c r="AZ29" i="5"/>
  <c r="AZ24" i="5"/>
  <c r="AZ25" i="5"/>
  <c r="AY25" i="5"/>
  <c r="C34" i="5"/>
  <c r="AX19" i="3"/>
  <c r="C22" i="3"/>
  <c r="AW27" i="1"/>
  <c r="AW25" i="1"/>
  <c r="AZ31" i="5"/>
  <c r="C27" i="1"/>
  <c r="D32" i="1"/>
  <c r="C36" i="1"/>
  <c r="F32" i="1"/>
  <c r="E32" i="1"/>
  <c r="C32" i="1"/>
  <c r="D33" i="1"/>
  <c r="D34" i="1"/>
  <c r="E33" i="1"/>
  <c r="E34" i="1"/>
  <c r="C33" i="1"/>
  <c r="C34" i="1"/>
  <c r="F33" i="1"/>
  <c r="F34" i="1"/>
</calcChain>
</file>

<file path=xl/sharedStrings.xml><?xml version="1.0" encoding="utf-8"?>
<sst xmlns="http://schemas.openxmlformats.org/spreadsheetml/2006/main" count="82" uniqueCount="37">
  <si>
    <t>IRR</t>
  </si>
  <si>
    <t>PV/Point (Before Fees)</t>
  </si>
  <si>
    <t>PV/Point (Incl Fees)</t>
  </si>
  <si>
    <t>Present Value</t>
  </si>
  <si>
    <t>Discount Rate:</t>
  </si>
  <si>
    <t>Return Calculations</t>
  </si>
  <si>
    <t>NPV</t>
  </si>
  <si>
    <t>Discount Rate</t>
  </si>
  <si>
    <t>ROE</t>
  </si>
  <si>
    <t>Net Cash Flow</t>
  </si>
  <si>
    <t>Margin/Point</t>
  </si>
  <si>
    <t>Total Amount</t>
  </si>
  <si>
    <t>Inflation</t>
  </si>
  <si>
    <t>Maintenance/Point</t>
  </si>
  <si>
    <t>Expenses</t>
  </si>
  <si>
    <t>Rent/Point</t>
  </si>
  <si>
    <t>Income</t>
  </si>
  <si>
    <t>Gross Cost/Point:</t>
  </si>
  <si>
    <t>Gross Cost:</t>
  </si>
  <si>
    <t>Closing Fees:</t>
  </si>
  <si>
    <t>Cost of Points:</t>
  </si>
  <si>
    <t>Cost/Point:</t>
  </si>
  <si>
    <t>Points:</t>
  </si>
  <si>
    <t>First Year of Ownership:</t>
  </si>
  <si>
    <t>Total Hotel Expense</t>
  </si>
  <si>
    <t>Equiv. Hotel Expense</t>
  </si>
  <si>
    <t>Hotel Rental</t>
  </si>
  <si>
    <t>Total Maintenance</t>
  </si>
  <si>
    <t>DVC Ownership</t>
  </si>
  <si>
    <t>Annual Cost of Hotel:</t>
  </si>
  <si>
    <t>Cost/Night:</t>
  </si>
  <si>
    <t>Equivalent Hotel Nights:</t>
  </si>
  <si>
    <t>Disney Vacation Club - Investment Return Model</t>
  </si>
  <si>
    <t>PV of Payments</t>
  </si>
  <si>
    <t>PV Payments</t>
  </si>
  <si>
    <t>PVB: Polynesian Villas and Bungalows</t>
  </si>
  <si>
    <t>VGF: Villas at the Grand Floridian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</si>
</sst>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7" fontId="2" fillId="0" borderId="0" xfId="0" applyNumberFormat="1" applyFont="1"/>
    <xf numFmtId="10" fontId="2" fillId="0" borderId="0" xfId="0" applyNumberFormat="1" applyFont="1"/>
    <xf numFmtId="165" fontId="2" fillId="0" borderId="0" xfId="0" applyNumberFormat="1" applyFont="1"/>
    <xf numFmtId="10" fontId="2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10" fontId="5" fillId="3" borderId="1" xfId="2" applyNumberFormat="1" applyFont="1" applyFill="1" applyBorder="1"/>
    <xf numFmtId="0" fontId="6" fillId="0" borderId="0" xfId="0" applyFont="1" applyAlignment="1">
      <alignment horizontal="left" indent="1"/>
    </xf>
    <xf numFmtId="10" fontId="6" fillId="0" borderId="0" xfId="2" applyNumberFormat="1" applyFont="1"/>
    <xf numFmtId="167" fontId="4" fillId="0" borderId="2" xfId="0" applyNumberFormat="1" applyFont="1" applyBorder="1"/>
    <xf numFmtId="0" fontId="4" fillId="0" borderId="2" xfId="0" applyFont="1" applyBorder="1"/>
    <xf numFmtId="166" fontId="4" fillId="0" borderId="2" xfId="0" applyNumberFormat="1" applyFont="1" applyBorder="1"/>
    <xf numFmtId="167" fontId="2" fillId="0" borderId="3" xfId="1" applyNumberFormat="1" applyFont="1" applyBorder="1"/>
    <xf numFmtId="0" fontId="2" fillId="0" borderId="3" xfId="0" applyFont="1" applyBorder="1"/>
    <xf numFmtId="0" fontId="6" fillId="0" borderId="3" xfId="0" applyFont="1" applyBorder="1" applyAlignment="1">
      <alignment horizontal="left"/>
    </xf>
    <xf numFmtId="10" fontId="6" fillId="0" borderId="4" xfId="0" applyNumberFormat="1" applyFont="1" applyBorder="1"/>
    <xf numFmtId="0" fontId="2" fillId="0" borderId="5" xfId="0" applyFont="1" applyBorder="1"/>
    <xf numFmtId="0" fontId="6" fillId="0" borderId="4" xfId="0" applyFont="1" applyBorder="1" applyAlignment="1">
      <alignment horizontal="left" indent="1"/>
    </xf>
    <xf numFmtId="166" fontId="7" fillId="3" borderId="1" xfId="1" applyNumberFormat="1" applyFont="1" applyFill="1" applyBorder="1" applyAlignment="1">
      <alignment horizontal="center"/>
    </xf>
    <xf numFmtId="10" fontId="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7" fontId="4" fillId="0" borderId="0" xfId="0" applyNumberFormat="1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167" fontId="7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5" fontId="10" fillId="4" borderId="7" xfId="0" applyNumberFormat="1" applyFont="1" applyFill="1" applyBorder="1"/>
    <xf numFmtId="0" fontId="10" fillId="4" borderId="8" xfId="0" applyFont="1" applyFill="1" applyBorder="1"/>
    <xf numFmtId="0" fontId="9" fillId="0" borderId="0" xfId="0" applyFont="1" applyAlignment="1">
      <alignment horizontal="center"/>
    </xf>
    <xf numFmtId="0" fontId="9" fillId="6" borderId="6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34"/>
  <sheetViews>
    <sheetView topLeftCell="A2" zoomScale="200" zoomScaleNormal="200" zoomScalePageLayoutView="200" workbookViewId="0">
      <selection activeCell="A2" sqref="A2"/>
    </sheetView>
  </sheetViews>
  <sheetFormatPr baseColWidth="10" defaultColWidth="8.83203125" defaultRowHeight="14" x14ac:dyDescent="0"/>
  <cols>
    <col min="1" max="1" width="4.6640625" style="1" customWidth="1"/>
    <col min="2" max="2" width="19.5" style="1" bestFit="1" customWidth="1"/>
    <col min="3" max="3" width="11" style="1" customWidth="1"/>
    <col min="4" max="4" width="11" style="1" bestFit="1" customWidth="1"/>
    <col min="5" max="5" width="11.33203125" style="1" bestFit="1" customWidth="1"/>
    <col min="6" max="6" width="10.5" style="1" bestFit="1" customWidth="1"/>
    <col min="7" max="7" width="11" style="1" customWidth="1"/>
    <col min="8" max="8" width="11" style="1" bestFit="1" customWidth="1"/>
    <col min="9" max="16384" width="8.83203125" style="1"/>
  </cols>
  <sheetData>
    <row r="2" spans="2:50" ht="19" thickBot="1"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2:50">
      <c r="B4" s="34" t="s">
        <v>23</v>
      </c>
      <c r="C4" s="37">
        <v>2014</v>
      </c>
    </row>
    <row r="5" spans="2:50">
      <c r="B5" s="34" t="s">
        <v>22</v>
      </c>
      <c r="C5" s="37">
        <v>155</v>
      </c>
      <c r="E5" s="34" t="s">
        <v>31</v>
      </c>
      <c r="F5" s="37">
        <v>7</v>
      </c>
    </row>
    <row r="6" spans="2:50">
      <c r="B6" s="34" t="s">
        <v>21</v>
      </c>
      <c r="C6" s="24">
        <v>170</v>
      </c>
      <c r="E6" s="34" t="s">
        <v>30</v>
      </c>
      <c r="F6" s="24">
        <v>490</v>
      </c>
    </row>
    <row r="7" spans="2:50">
      <c r="B7" s="34" t="s">
        <v>20</v>
      </c>
      <c r="C7" s="33">
        <f>C5*C6</f>
        <v>26350</v>
      </c>
      <c r="E7" s="34" t="s">
        <v>29</v>
      </c>
      <c r="F7" s="33">
        <f>F5*F6</f>
        <v>3430</v>
      </c>
    </row>
    <row r="8" spans="2:50">
      <c r="B8" s="34" t="s">
        <v>19</v>
      </c>
      <c r="C8" s="36">
        <v>750</v>
      </c>
    </row>
    <row r="9" spans="2:50">
      <c r="B9" s="34" t="s">
        <v>18</v>
      </c>
      <c r="C9" s="33">
        <f>C7+C8</f>
        <v>27100</v>
      </c>
    </row>
    <row r="10" spans="2:50">
      <c r="B10" s="34" t="s">
        <v>17</v>
      </c>
      <c r="C10" s="35">
        <f>C9/C5</f>
        <v>174.83870967741936</v>
      </c>
    </row>
    <row r="11" spans="2:50">
      <c r="D11" s="11"/>
    </row>
    <row r="12" spans="2:50" s="32" customFormat="1" ht="18">
      <c r="B12" s="40" t="s">
        <v>28</v>
      </c>
      <c r="C12" s="32">
        <v>0</v>
      </c>
      <c r="D12" s="32">
        <f t="shared" ref="D12:AX12" si="0">C12+1</f>
        <v>1</v>
      </c>
      <c r="E12" s="32">
        <f t="shared" si="0"/>
        <v>2</v>
      </c>
      <c r="F12" s="32">
        <f t="shared" si="0"/>
        <v>3</v>
      </c>
      <c r="G12" s="32">
        <f t="shared" si="0"/>
        <v>4</v>
      </c>
      <c r="H12" s="32">
        <f t="shared" si="0"/>
        <v>5</v>
      </c>
      <c r="I12" s="32">
        <f t="shared" si="0"/>
        <v>6</v>
      </c>
      <c r="J12" s="32">
        <f t="shared" si="0"/>
        <v>7</v>
      </c>
      <c r="K12" s="32">
        <f t="shared" si="0"/>
        <v>8</v>
      </c>
      <c r="L12" s="32">
        <f t="shared" si="0"/>
        <v>9</v>
      </c>
      <c r="M12" s="32">
        <f t="shared" si="0"/>
        <v>10</v>
      </c>
      <c r="N12" s="32">
        <f t="shared" si="0"/>
        <v>11</v>
      </c>
      <c r="O12" s="32">
        <f t="shared" si="0"/>
        <v>12</v>
      </c>
      <c r="P12" s="32">
        <f t="shared" si="0"/>
        <v>13</v>
      </c>
      <c r="Q12" s="32">
        <f t="shared" si="0"/>
        <v>14</v>
      </c>
      <c r="R12" s="32">
        <f t="shared" si="0"/>
        <v>15</v>
      </c>
      <c r="S12" s="32">
        <f t="shared" si="0"/>
        <v>16</v>
      </c>
      <c r="T12" s="32">
        <f t="shared" si="0"/>
        <v>17</v>
      </c>
      <c r="U12" s="32">
        <f t="shared" si="0"/>
        <v>18</v>
      </c>
      <c r="V12" s="32">
        <f t="shared" si="0"/>
        <v>19</v>
      </c>
      <c r="W12" s="32">
        <f t="shared" si="0"/>
        <v>20</v>
      </c>
      <c r="X12" s="32">
        <f t="shared" si="0"/>
        <v>21</v>
      </c>
      <c r="Y12" s="32">
        <f t="shared" si="0"/>
        <v>22</v>
      </c>
      <c r="Z12" s="32">
        <f t="shared" si="0"/>
        <v>23</v>
      </c>
      <c r="AA12" s="32">
        <f t="shared" si="0"/>
        <v>24</v>
      </c>
      <c r="AB12" s="32">
        <f t="shared" si="0"/>
        <v>25</v>
      </c>
      <c r="AC12" s="32">
        <f t="shared" si="0"/>
        <v>26</v>
      </c>
      <c r="AD12" s="32">
        <f t="shared" si="0"/>
        <v>27</v>
      </c>
      <c r="AE12" s="32">
        <f t="shared" si="0"/>
        <v>28</v>
      </c>
      <c r="AF12" s="32">
        <f t="shared" si="0"/>
        <v>29</v>
      </c>
      <c r="AG12" s="32">
        <f t="shared" si="0"/>
        <v>30</v>
      </c>
      <c r="AH12" s="32">
        <f t="shared" si="0"/>
        <v>31</v>
      </c>
      <c r="AI12" s="32">
        <f t="shared" si="0"/>
        <v>32</v>
      </c>
      <c r="AJ12" s="32">
        <f t="shared" si="0"/>
        <v>33</v>
      </c>
      <c r="AK12" s="32">
        <f t="shared" si="0"/>
        <v>34</v>
      </c>
      <c r="AL12" s="32">
        <f t="shared" si="0"/>
        <v>35</v>
      </c>
      <c r="AM12" s="32">
        <f t="shared" si="0"/>
        <v>36</v>
      </c>
      <c r="AN12" s="32">
        <f t="shared" si="0"/>
        <v>37</v>
      </c>
      <c r="AO12" s="32">
        <f t="shared" si="0"/>
        <v>38</v>
      </c>
      <c r="AP12" s="32">
        <f t="shared" si="0"/>
        <v>39</v>
      </c>
      <c r="AQ12" s="32">
        <f t="shared" si="0"/>
        <v>40</v>
      </c>
      <c r="AR12" s="32">
        <f t="shared" si="0"/>
        <v>41</v>
      </c>
      <c r="AS12" s="32">
        <f t="shared" si="0"/>
        <v>42</v>
      </c>
      <c r="AT12" s="32">
        <f t="shared" si="0"/>
        <v>43</v>
      </c>
      <c r="AU12" s="32">
        <f t="shared" si="0"/>
        <v>44</v>
      </c>
      <c r="AV12" s="32">
        <f t="shared" si="0"/>
        <v>45</v>
      </c>
      <c r="AW12" s="32">
        <f t="shared" si="0"/>
        <v>46</v>
      </c>
      <c r="AX12" s="32">
        <f t="shared" si="0"/>
        <v>47</v>
      </c>
    </row>
    <row r="13" spans="2:50" s="27" customFormat="1">
      <c r="B13" s="31"/>
      <c r="C13" s="30" t="str">
        <f t="shared" ref="C13:AX13" si="1">"Year "&amp;C12</f>
        <v>Year 0</v>
      </c>
      <c r="D13" s="30" t="str">
        <f t="shared" si="1"/>
        <v>Year 1</v>
      </c>
      <c r="E13" s="30" t="str">
        <f t="shared" si="1"/>
        <v>Year 2</v>
      </c>
      <c r="F13" s="30" t="str">
        <f t="shared" si="1"/>
        <v>Year 3</v>
      </c>
      <c r="G13" s="30" t="str">
        <f t="shared" si="1"/>
        <v>Year 4</v>
      </c>
      <c r="H13" s="30" t="str">
        <f t="shared" si="1"/>
        <v>Year 5</v>
      </c>
      <c r="I13" s="30" t="str">
        <f t="shared" si="1"/>
        <v>Year 6</v>
      </c>
      <c r="J13" s="30" t="str">
        <f t="shared" si="1"/>
        <v>Year 7</v>
      </c>
      <c r="K13" s="30" t="str">
        <f t="shared" si="1"/>
        <v>Year 8</v>
      </c>
      <c r="L13" s="30" t="str">
        <f t="shared" si="1"/>
        <v>Year 9</v>
      </c>
      <c r="M13" s="30" t="str">
        <f t="shared" si="1"/>
        <v>Year 10</v>
      </c>
      <c r="N13" s="30" t="str">
        <f t="shared" si="1"/>
        <v>Year 11</v>
      </c>
      <c r="O13" s="30" t="str">
        <f t="shared" si="1"/>
        <v>Year 12</v>
      </c>
      <c r="P13" s="30" t="str">
        <f t="shared" si="1"/>
        <v>Year 13</v>
      </c>
      <c r="Q13" s="30" t="str">
        <f t="shared" si="1"/>
        <v>Year 14</v>
      </c>
      <c r="R13" s="30" t="str">
        <f t="shared" si="1"/>
        <v>Year 15</v>
      </c>
      <c r="S13" s="30" t="str">
        <f t="shared" si="1"/>
        <v>Year 16</v>
      </c>
      <c r="T13" s="30" t="str">
        <f t="shared" si="1"/>
        <v>Year 17</v>
      </c>
      <c r="U13" s="30" t="str">
        <f t="shared" si="1"/>
        <v>Year 18</v>
      </c>
      <c r="V13" s="30" t="str">
        <f t="shared" si="1"/>
        <v>Year 19</v>
      </c>
      <c r="W13" s="30" t="str">
        <f t="shared" si="1"/>
        <v>Year 20</v>
      </c>
      <c r="X13" s="30" t="str">
        <f t="shared" si="1"/>
        <v>Year 21</v>
      </c>
      <c r="Y13" s="30" t="str">
        <f t="shared" si="1"/>
        <v>Year 22</v>
      </c>
      <c r="Z13" s="30" t="str">
        <f t="shared" si="1"/>
        <v>Year 23</v>
      </c>
      <c r="AA13" s="30" t="str">
        <f t="shared" si="1"/>
        <v>Year 24</v>
      </c>
      <c r="AB13" s="30" t="str">
        <f t="shared" si="1"/>
        <v>Year 25</v>
      </c>
      <c r="AC13" s="30" t="str">
        <f t="shared" si="1"/>
        <v>Year 26</v>
      </c>
      <c r="AD13" s="30" t="str">
        <f t="shared" si="1"/>
        <v>Year 27</v>
      </c>
      <c r="AE13" s="30" t="str">
        <f t="shared" si="1"/>
        <v>Year 28</v>
      </c>
      <c r="AF13" s="30" t="str">
        <f t="shared" si="1"/>
        <v>Year 29</v>
      </c>
      <c r="AG13" s="30" t="str">
        <f t="shared" si="1"/>
        <v>Year 30</v>
      </c>
      <c r="AH13" s="30" t="str">
        <f t="shared" si="1"/>
        <v>Year 31</v>
      </c>
      <c r="AI13" s="30" t="str">
        <f t="shared" si="1"/>
        <v>Year 32</v>
      </c>
      <c r="AJ13" s="30" t="str">
        <f t="shared" si="1"/>
        <v>Year 33</v>
      </c>
      <c r="AK13" s="30" t="str">
        <f t="shared" si="1"/>
        <v>Year 34</v>
      </c>
      <c r="AL13" s="30" t="str">
        <f t="shared" si="1"/>
        <v>Year 35</v>
      </c>
      <c r="AM13" s="30" t="str">
        <f t="shared" si="1"/>
        <v>Year 36</v>
      </c>
      <c r="AN13" s="30" t="str">
        <f t="shared" si="1"/>
        <v>Year 37</v>
      </c>
      <c r="AO13" s="30" t="str">
        <f t="shared" si="1"/>
        <v>Year 38</v>
      </c>
      <c r="AP13" s="30" t="str">
        <f t="shared" si="1"/>
        <v>Year 39</v>
      </c>
      <c r="AQ13" s="30" t="str">
        <f t="shared" si="1"/>
        <v>Year 40</v>
      </c>
      <c r="AR13" s="30" t="str">
        <f t="shared" si="1"/>
        <v>Year 41</v>
      </c>
      <c r="AS13" s="30" t="str">
        <f t="shared" si="1"/>
        <v>Year 42</v>
      </c>
      <c r="AT13" s="30" t="str">
        <f t="shared" si="1"/>
        <v>Year 43</v>
      </c>
      <c r="AU13" s="30" t="str">
        <f t="shared" si="1"/>
        <v>Year 44</v>
      </c>
      <c r="AV13" s="30" t="str">
        <f t="shared" si="1"/>
        <v>Year 45</v>
      </c>
      <c r="AW13" s="30" t="str">
        <f t="shared" si="1"/>
        <v>Year 46</v>
      </c>
      <c r="AX13" s="30" t="str">
        <f t="shared" si="1"/>
        <v>Year 47</v>
      </c>
    </row>
    <row r="14" spans="2:50">
      <c r="B14" s="26" t="s">
        <v>14</v>
      </c>
      <c r="D14" s="28">
        <f>C4</f>
        <v>2014</v>
      </c>
      <c r="E14" s="28">
        <f t="shared" ref="E14:AX14" si="2">D14+1</f>
        <v>2015</v>
      </c>
      <c r="F14" s="28">
        <f t="shared" si="2"/>
        <v>2016</v>
      </c>
      <c r="G14" s="28">
        <f t="shared" si="2"/>
        <v>2017</v>
      </c>
      <c r="H14" s="28">
        <f t="shared" si="2"/>
        <v>2018</v>
      </c>
      <c r="I14" s="28">
        <f t="shared" si="2"/>
        <v>2019</v>
      </c>
      <c r="J14" s="28">
        <f t="shared" si="2"/>
        <v>2020</v>
      </c>
      <c r="K14" s="28">
        <f t="shared" si="2"/>
        <v>2021</v>
      </c>
      <c r="L14" s="28">
        <f t="shared" si="2"/>
        <v>2022</v>
      </c>
      <c r="M14" s="28">
        <f t="shared" si="2"/>
        <v>2023</v>
      </c>
      <c r="N14" s="28">
        <f t="shared" si="2"/>
        <v>2024</v>
      </c>
      <c r="O14" s="28">
        <f t="shared" si="2"/>
        <v>2025</v>
      </c>
      <c r="P14" s="28">
        <f t="shared" si="2"/>
        <v>2026</v>
      </c>
      <c r="Q14" s="28">
        <f t="shared" si="2"/>
        <v>2027</v>
      </c>
      <c r="R14" s="28">
        <f t="shared" si="2"/>
        <v>2028</v>
      </c>
      <c r="S14" s="28">
        <f t="shared" si="2"/>
        <v>2029</v>
      </c>
      <c r="T14" s="28">
        <f t="shared" si="2"/>
        <v>2030</v>
      </c>
      <c r="U14" s="28">
        <f t="shared" si="2"/>
        <v>2031</v>
      </c>
      <c r="V14" s="28">
        <f t="shared" si="2"/>
        <v>2032</v>
      </c>
      <c r="W14" s="28">
        <f t="shared" si="2"/>
        <v>2033</v>
      </c>
      <c r="X14" s="28">
        <f t="shared" si="2"/>
        <v>2034</v>
      </c>
      <c r="Y14" s="28">
        <f t="shared" si="2"/>
        <v>2035</v>
      </c>
      <c r="Z14" s="28">
        <f t="shared" si="2"/>
        <v>2036</v>
      </c>
      <c r="AA14" s="28">
        <f t="shared" si="2"/>
        <v>2037</v>
      </c>
      <c r="AB14" s="28">
        <f t="shared" si="2"/>
        <v>2038</v>
      </c>
      <c r="AC14" s="28">
        <f t="shared" si="2"/>
        <v>2039</v>
      </c>
      <c r="AD14" s="28">
        <f t="shared" si="2"/>
        <v>2040</v>
      </c>
      <c r="AE14" s="28">
        <f t="shared" si="2"/>
        <v>2041</v>
      </c>
      <c r="AF14" s="28">
        <f t="shared" si="2"/>
        <v>2042</v>
      </c>
      <c r="AG14" s="28">
        <f t="shared" si="2"/>
        <v>2043</v>
      </c>
      <c r="AH14" s="28">
        <f t="shared" si="2"/>
        <v>2044</v>
      </c>
      <c r="AI14" s="28">
        <f t="shared" si="2"/>
        <v>2045</v>
      </c>
      <c r="AJ14" s="28">
        <f t="shared" si="2"/>
        <v>2046</v>
      </c>
      <c r="AK14" s="28">
        <f t="shared" si="2"/>
        <v>2047</v>
      </c>
      <c r="AL14" s="28">
        <f t="shared" si="2"/>
        <v>2048</v>
      </c>
      <c r="AM14" s="28">
        <f t="shared" si="2"/>
        <v>2049</v>
      </c>
      <c r="AN14" s="28">
        <f t="shared" si="2"/>
        <v>2050</v>
      </c>
      <c r="AO14" s="28">
        <f t="shared" si="2"/>
        <v>2051</v>
      </c>
      <c r="AP14" s="28">
        <f t="shared" si="2"/>
        <v>2052</v>
      </c>
      <c r="AQ14" s="28">
        <f t="shared" si="2"/>
        <v>2053</v>
      </c>
      <c r="AR14" s="28">
        <f t="shared" si="2"/>
        <v>2054</v>
      </c>
      <c r="AS14" s="28">
        <f t="shared" si="2"/>
        <v>2055</v>
      </c>
      <c r="AT14" s="28">
        <f t="shared" si="2"/>
        <v>2056</v>
      </c>
      <c r="AU14" s="28">
        <f t="shared" si="2"/>
        <v>2057</v>
      </c>
      <c r="AV14" s="28">
        <f t="shared" si="2"/>
        <v>2058</v>
      </c>
      <c r="AW14" s="28">
        <f t="shared" si="2"/>
        <v>2059</v>
      </c>
      <c r="AX14" s="28">
        <f t="shared" si="2"/>
        <v>2060</v>
      </c>
    </row>
    <row r="15" spans="2:50">
      <c r="B15" s="1" t="s">
        <v>13</v>
      </c>
      <c r="D15" s="24">
        <v>5.52</v>
      </c>
      <c r="E15" s="11">
        <f t="shared" ref="E15:AX15" si="3">D15*(1+E16)</f>
        <v>5.7408000000000001</v>
      </c>
      <c r="F15" s="11">
        <f t="shared" si="3"/>
        <v>5.9704320000000006</v>
      </c>
      <c r="G15" s="11">
        <f t="shared" si="3"/>
        <v>6.2092492800000008</v>
      </c>
      <c r="H15" s="11">
        <f t="shared" si="3"/>
        <v>6.4576192512000006</v>
      </c>
      <c r="I15" s="11">
        <f t="shared" si="3"/>
        <v>6.7159240212480009</v>
      </c>
      <c r="J15" s="11">
        <f t="shared" si="3"/>
        <v>6.9845609820979213</v>
      </c>
      <c r="K15" s="11">
        <f t="shared" si="3"/>
        <v>7.2639434213818381</v>
      </c>
      <c r="L15" s="11">
        <f t="shared" si="3"/>
        <v>7.5545011582371115</v>
      </c>
      <c r="M15" s="11">
        <f t="shared" si="3"/>
        <v>7.8566812045665966</v>
      </c>
      <c r="N15" s="11">
        <f t="shared" si="3"/>
        <v>8.1709484527492613</v>
      </c>
      <c r="O15" s="11">
        <f t="shared" si="3"/>
        <v>8.4977863908592326</v>
      </c>
      <c r="P15" s="11">
        <f t="shared" si="3"/>
        <v>8.8376978464936027</v>
      </c>
      <c r="Q15" s="11">
        <f t="shared" si="3"/>
        <v>9.1912057603533466</v>
      </c>
      <c r="R15" s="11">
        <f t="shared" si="3"/>
        <v>9.5588539907674814</v>
      </c>
      <c r="S15" s="11">
        <f t="shared" si="3"/>
        <v>9.9412081503981806</v>
      </c>
      <c r="T15" s="11">
        <f t="shared" si="3"/>
        <v>10.338856476414108</v>
      </c>
      <c r="U15" s="11">
        <f t="shared" si="3"/>
        <v>10.752410735470672</v>
      </c>
      <c r="V15" s="11">
        <f t="shared" si="3"/>
        <v>11.182507164889499</v>
      </c>
      <c r="W15" s="11">
        <f t="shared" si="3"/>
        <v>11.629807451485078</v>
      </c>
      <c r="X15" s="11">
        <f t="shared" si="3"/>
        <v>12.094999749544481</v>
      </c>
      <c r="Y15" s="11">
        <f t="shared" si="3"/>
        <v>12.578799739526261</v>
      </c>
      <c r="Z15" s="11">
        <f t="shared" si="3"/>
        <v>13.081951729107312</v>
      </c>
      <c r="AA15" s="11">
        <f t="shared" si="3"/>
        <v>13.605229798271605</v>
      </c>
      <c r="AB15" s="11">
        <f t="shared" si="3"/>
        <v>14.149438990202469</v>
      </c>
      <c r="AC15" s="11">
        <f t="shared" si="3"/>
        <v>14.715416549810568</v>
      </c>
      <c r="AD15" s="11">
        <f t="shared" si="3"/>
        <v>15.304033211802992</v>
      </c>
      <c r="AE15" s="11">
        <f t="shared" si="3"/>
        <v>15.916194540275113</v>
      </c>
      <c r="AF15" s="11">
        <f t="shared" si="3"/>
        <v>16.552842321886118</v>
      </c>
      <c r="AG15" s="11">
        <f t="shared" si="3"/>
        <v>17.214956014761562</v>
      </c>
      <c r="AH15" s="11">
        <f t="shared" si="3"/>
        <v>17.903554255352024</v>
      </c>
      <c r="AI15" s="11">
        <f t="shared" si="3"/>
        <v>18.619696425566104</v>
      </c>
      <c r="AJ15" s="11">
        <f t="shared" si="3"/>
        <v>19.364484282588748</v>
      </c>
      <c r="AK15" s="11">
        <f t="shared" si="3"/>
        <v>20.139063653892297</v>
      </c>
      <c r="AL15" s="11">
        <f t="shared" si="3"/>
        <v>20.944626200047988</v>
      </c>
      <c r="AM15" s="11">
        <f t="shared" si="3"/>
        <v>21.782411248049907</v>
      </c>
      <c r="AN15" s="11">
        <f t="shared" si="3"/>
        <v>22.653707697971903</v>
      </c>
      <c r="AO15" s="11">
        <f t="shared" si="3"/>
        <v>23.559856005890779</v>
      </c>
      <c r="AP15" s="11">
        <f t="shared" si="3"/>
        <v>24.502250246126412</v>
      </c>
      <c r="AQ15" s="11">
        <f t="shared" si="3"/>
        <v>25.482340255971469</v>
      </c>
      <c r="AR15" s="11">
        <f t="shared" si="3"/>
        <v>26.501633866210327</v>
      </c>
      <c r="AS15" s="11">
        <f t="shared" si="3"/>
        <v>27.561699220858742</v>
      </c>
      <c r="AT15" s="11">
        <f t="shared" si="3"/>
        <v>28.664167189693092</v>
      </c>
      <c r="AU15" s="11">
        <f t="shared" si="3"/>
        <v>29.810733877280818</v>
      </c>
      <c r="AV15" s="11">
        <f t="shared" si="3"/>
        <v>31.003163232372053</v>
      </c>
      <c r="AW15" s="11">
        <f t="shared" si="3"/>
        <v>32.243289761666936</v>
      </c>
      <c r="AX15" s="11">
        <f t="shared" si="3"/>
        <v>33.533021352133616</v>
      </c>
    </row>
    <row r="16" spans="2:50">
      <c r="B16" s="23" t="s">
        <v>12</v>
      </c>
      <c r="C16" s="22"/>
      <c r="D16" s="12">
        <v>0.04</v>
      </c>
      <c r="E16" s="21">
        <f t="shared" ref="E16:AX16" si="4">D16</f>
        <v>0.04</v>
      </c>
      <c r="F16" s="21">
        <f t="shared" si="4"/>
        <v>0.04</v>
      </c>
      <c r="G16" s="21">
        <f t="shared" si="4"/>
        <v>0.04</v>
      </c>
      <c r="H16" s="21">
        <f t="shared" si="4"/>
        <v>0.04</v>
      </c>
      <c r="I16" s="21">
        <f t="shared" si="4"/>
        <v>0.04</v>
      </c>
      <c r="J16" s="21">
        <f t="shared" si="4"/>
        <v>0.04</v>
      </c>
      <c r="K16" s="21">
        <f t="shared" si="4"/>
        <v>0.04</v>
      </c>
      <c r="L16" s="21">
        <f t="shared" si="4"/>
        <v>0.04</v>
      </c>
      <c r="M16" s="21">
        <f t="shared" si="4"/>
        <v>0.04</v>
      </c>
      <c r="N16" s="21">
        <f t="shared" si="4"/>
        <v>0.04</v>
      </c>
      <c r="O16" s="21">
        <f t="shared" si="4"/>
        <v>0.04</v>
      </c>
      <c r="P16" s="21">
        <f t="shared" si="4"/>
        <v>0.04</v>
      </c>
      <c r="Q16" s="21">
        <f t="shared" si="4"/>
        <v>0.04</v>
      </c>
      <c r="R16" s="21">
        <f t="shared" si="4"/>
        <v>0.04</v>
      </c>
      <c r="S16" s="21">
        <f t="shared" si="4"/>
        <v>0.04</v>
      </c>
      <c r="T16" s="21">
        <f t="shared" si="4"/>
        <v>0.04</v>
      </c>
      <c r="U16" s="21">
        <f t="shared" si="4"/>
        <v>0.04</v>
      </c>
      <c r="V16" s="21">
        <f t="shared" si="4"/>
        <v>0.04</v>
      </c>
      <c r="W16" s="21">
        <f t="shared" si="4"/>
        <v>0.04</v>
      </c>
      <c r="X16" s="21">
        <f t="shared" si="4"/>
        <v>0.04</v>
      </c>
      <c r="Y16" s="21">
        <f t="shared" si="4"/>
        <v>0.04</v>
      </c>
      <c r="Z16" s="21">
        <f t="shared" si="4"/>
        <v>0.04</v>
      </c>
      <c r="AA16" s="21">
        <f t="shared" si="4"/>
        <v>0.04</v>
      </c>
      <c r="AB16" s="21">
        <f t="shared" si="4"/>
        <v>0.04</v>
      </c>
      <c r="AC16" s="21">
        <f t="shared" si="4"/>
        <v>0.04</v>
      </c>
      <c r="AD16" s="21">
        <f t="shared" si="4"/>
        <v>0.04</v>
      </c>
      <c r="AE16" s="21">
        <f t="shared" si="4"/>
        <v>0.04</v>
      </c>
      <c r="AF16" s="21">
        <f t="shared" si="4"/>
        <v>0.04</v>
      </c>
      <c r="AG16" s="21">
        <f t="shared" si="4"/>
        <v>0.04</v>
      </c>
      <c r="AH16" s="21">
        <f t="shared" si="4"/>
        <v>0.04</v>
      </c>
      <c r="AI16" s="21">
        <f t="shared" si="4"/>
        <v>0.04</v>
      </c>
      <c r="AJ16" s="21">
        <f t="shared" si="4"/>
        <v>0.04</v>
      </c>
      <c r="AK16" s="21">
        <f t="shared" si="4"/>
        <v>0.04</v>
      </c>
      <c r="AL16" s="21">
        <f t="shared" si="4"/>
        <v>0.04</v>
      </c>
      <c r="AM16" s="21">
        <f t="shared" si="4"/>
        <v>0.04</v>
      </c>
      <c r="AN16" s="21">
        <f t="shared" si="4"/>
        <v>0.04</v>
      </c>
      <c r="AO16" s="21">
        <f t="shared" si="4"/>
        <v>0.04</v>
      </c>
      <c r="AP16" s="21">
        <f t="shared" si="4"/>
        <v>0.04</v>
      </c>
      <c r="AQ16" s="21">
        <f t="shared" si="4"/>
        <v>0.04</v>
      </c>
      <c r="AR16" s="21">
        <f t="shared" si="4"/>
        <v>0.04</v>
      </c>
      <c r="AS16" s="21">
        <f t="shared" si="4"/>
        <v>0.04</v>
      </c>
      <c r="AT16" s="21">
        <f t="shared" si="4"/>
        <v>0.04</v>
      </c>
      <c r="AU16" s="21">
        <f t="shared" si="4"/>
        <v>0.04</v>
      </c>
      <c r="AV16" s="21">
        <f t="shared" si="4"/>
        <v>0.04</v>
      </c>
      <c r="AW16" s="21">
        <f t="shared" si="4"/>
        <v>0.04</v>
      </c>
      <c r="AX16" s="21">
        <f t="shared" si="4"/>
        <v>0.04</v>
      </c>
    </row>
    <row r="17" spans="2:50" ht="15" thickBot="1">
      <c r="B17" s="16" t="s">
        <v>27</v>
      </c>
      <c r="C17" s="15">
        <f>C9</f>
        <v>27100</v>
      </c>
      <c r="D17" s="15">
        <f t="shared" ref="D17:AX17" si="5">D15*$C$5</f>
        <v>855.59999999999991</v>
      </c>
      <c r="E17" s="15">
        <f t="shared" si="5"/>
        <v>889.82400000000007</v>
      </c>
      <c r="F17" s="15">
        <f t="shared" si="5"/>
        <v>925.41696000000013</v>
      </c>
      <c r="G17" s="15">
        <f t="shared" si="5"/>
        <v>962.43363840000006</v>
      </c>
      <c r="H17" s="15">
        <f t="shared" si="5"/>
        <v>1000.9309839360001</v>
      </c>
      <c r="I17" s="15">
        <f t="shared" si="5"/>
        <v>1040.9682232934401</v>
      </c>
      <c r="J17" s="15">
        <f t="shared" si="5"/>
        <v>1082.6069522251778</v>
      </c>
      <c r="K17" s="15">
        <f t="shared" si="5"/>
        <v>1125.9112303141849</v>
      </c>
      <c r="L17" s="15">
        <f t="shared" si="5"/>
        <v>1170.9476795267524</v>
      </c>
      <c r="M17" s="15">
        <f t="shared" si="5"/>
        <v>1217.7855867078224</v>
      </c>
      <c r="N17" s="15">
        <f t="shared" si="5"/>
        <v>1266.4970101761355</v>
      </c>
      <c r="O17" s="15">
        <f t="shared" si="5"/>
        <v>1317.1568905831809</v>
      </c>
      <c r="P17" s="15">
        <f t="shared" si="5"/>
        <v>1369.8431662065084</v>
      </c>
      <c r="Q17" s="15">
        <f t="shared" si="5"/>
        <v>1424.6368928547688</v>
      </c>
      <c r="R17" s="15">
        <f t="shared" si="5"/>
        <v>1481.6223685689597</v>
      </c>
      <c r="S17" s="15">
        <f t="shared" si="5"/>
        <v>1540.887263311718</v>
      </c>
      <c r="T17" s="15">
        <f t="shared" si="5"/>
        <v>1602.5227538441868</v>
      </c>
      <c r="U17" s="15">
        <f t="shared" si="5"/>
        <v>1666.6236639979543</v>
      </c>
      <c r="V17" s="15">
        <f t="shared" si="5"/>
        <v>1733.2886105578723</v>
      </c>
      <c r="W17" s="15">
        <f t="shared" si="5"/>
        <v>1802.6201549801872</v>
      </c>
      <c r="X17" s="15">
        <f t="shared" si="5"/>
        <v>1874.7249611793945</v>
      </c>
      <c r="Y17" s="15">
        <f t="shared" si="5"/>
        <v>1949.7139596265704</v>
      </c>
      <c r="Z17" s="15">
        <f t="shared" si="5"/>
        <v>2027.7025180116332</v>
      </c>
      <c r="AA17" s="15">
        <f t="shared" si="5"/>
        <v>2108.8106187320986</v>
      </c>
      <c r="AB17" s="15">
        <f t="shared" si="5"/>
        <v>2193.1630434813828</v>
      </c>
      <c r="AC17" s="15">
        <f t="shared" si="5"/>
        <v>2280.8895652206379</v>
      </c>
      <c r="AD17" s="15">
        <f t="shared" si="5"/>
        <v>2372.1251478294639</v>
      </c>
      <c r="AE17" s="15">
        <f t="shared" si="5"/>
        <v>2467.0101537426426</v>
      </c>
      <c r="AF17" s="15">
        <f t="shared" si="5"/>
        <v>2565.6905598923481</v>
      </c>
      <c r="AG17" s="15">
        <f t="shared" si="5"/>
        <v>2668.318182288042</v>
      </c>
      <c r="AH17" s="15">
        <f t="shared" si="5"/>
        <v>2775.0509095795637</v>
      </c>
      <c r="AI17" s="15">
        <f t="shared" si="5"/>
        <v>2886.052945962746</v>
      </c>
      <c r="AJ17" s="15">
        <f t="shared" si="5"/>
        <v>3001.495063801256</v>
      </c>
      <c r="AK17" s="15">
        <f t="shared" si="5"/>
        <v>3121.5548663533059</v>
      </c>
      <c r="AL17" s="15">
        <f t="shared" si="5"/>
        <v>3246.4170610074384</v>
      </c>
      <c r="AM17" s="15">
        <f t="shared" si="5"/>
        <v>3376.2737434477358</v>
      </c>
      <c r="AN17" s="15">
        <f t="shared" si="5"/>
        <v>3511.3246931856452</v>
      </c>
      <c r="AO17" s="15">
        <f t="shared" si="5"/>
        <v>3651.777680913071</v>
      </c>
      <c r="AP17" s="15">
        <f t="shared" si="5"/>
        <v>3797.8487881495939</v>
      </c>
      <c r="AQ17" s="15">
        <f t="shared" si="5"/>
        <v>3949.7627396755774</v>
      </c>
      <c r="AR17" s="15">
        <f t="shared" si="5"/>
        <v>4107.7532492626005</v>
      </c>
      <c r="AS17" s="15">
        <f t="shared" si="5"/>
        <v>4272.0633792331046</v>
      </c>
      <c r="AT17" s="15">
        <f t="shared" si="5"/>
        <v>4442.9459144024295</v>
      </c>
      <c r="AU17" s="15">
        <f t="shared" si="5"/>
        <v>4620.6637509785269</v>
      </c>
      <c r="AV17" s="15">
        <f t="shared" si="5"/>
        <v>4805.4903010176686</v>
      </c>
      <c r="AW17" s="15">
        <f t="shared" si="5"/>
        <v>4997.7099130583756</v>
      </c>
      <c r="AX17" s="15">
        <f t="shared" si="5"/>
        <v>5197.618309580711</v>
      </c>
    </row>
    <row r="19" spans="2:50">
      <c r="B19" s="1" t="s">
        <v>3</v>
      </c>
      <c r="C19" s="2">
        <f t="shared" ref="C19:AX19" si="6">C17/(1+$C$20)^C12</f>
        <v>27100</v>
      </c>
      <c r="D19" s="2">
        <f t="shared" si="6"/>
        <v>784.95412844036684</v>
      </c>
      <c r="E19" s="2">
        <f t="shared" si="6"/>
        <v>748.94705832842351</v>
      </c>
      <c r="F19" s="2">
        <f t="shared" si="6"/>
        <v>714.59168868033066</v>
      </c>
      <c r="G19" s="2">
        <f t="shared" si="6"/>
        <v>681.81225341976494</v>
      </c>
      <c r="H19" s="2">
        <f t="shared" si="6"/>
        <v>650.53646197849127</v>
      </c>
      <c r="I19" s="2">
        <f t="shared" si="6"/>
        <v>620.6953398693862</v>
      </c>
      <c r="J19" s="2">
        <f t="shared" si="6"/>
        <v>592.22307657262536</v>
      </c>
      <c r="K19" s="2">
        <f t="shared" si="6"/>
        <v>565.05688039956908</v>
      </c>
      <c r="L19" s="2">
        <f t="shared" si="6"/>
        <v>539.13684001426782</v>
      </c>
      <c r="M19" s="2">
        <f t="shared" si="6"/>
        <v>514.40579230719118</v>
      </c>
      <c r="N19" s="2">
        <f t="shared" si="6"/>
        <v>490.8091963297972</v>
      </c>
      <c r="O19" s="2">
        <f t="shared" si="6"/>
        <v>468.29501301191664</v>
      </c>
      <c r="P19" s="2">
        <f t="shared" si="6"/>
        <v>446.8135903966911</v>
      </c>
      <c r="Q19" s="2">
        <f t="shared" si="6"/>
        <v>426.31755413996211</v>
      </c>
      <c r="R19" s="2">
        <f t="shared" si="6"/>
        <v>406.76170303262444</v>
      </c>
      <c r="S19" s="2">
        <f t="shared" si="6"/>
        <v>388.10290931553152</v>
      </c>
      <c r="T19" s="2">
        <f t="shared" si="6"/>
        <v>370.3000235671127</v>
      </c>
      <c r="U19" s="2">
        <f t="shared" si="6"/>
        <v>353.31378395394233</v>
      </c>
      <c r="V19" s="2">
        <f t="shared" si="6"/>
        <v>337.10672964412839</v>
      </c>
      <c r="W19" s="2">
        <f t="shared" si="6"/>
        <v>321.64311819256289</v>
      </c>
      <c r="X19" s="2">
        <f t="shared" si="6"/>
        <v>306.88884671583975</v>
      </c>
      <c r="Y19" s="2">
        <f t="shared" si="6"/>
        <v>292.81137668300306</v>
      </c>
      <c r="Z19" s="2">
        <f t="shared" si="6"/>
        <v>279.37966215625983</v>
      </c>
      <c r="AA19" s="2">
        <f t="shared" si="6"/>
        <v>266.56408132340385</v>
      </c>
      <c r="AB19" s="2">
        <f t="shared" si="6"/>
        <v>254.33637117095412</v>
      </c>
      <c r="AC19" s="2">
        <f t="shared" si="6"/>
        <v>242.66956515393784</v>
      </c>
      <c r="AD19" s="2">
        <f t="shared" si="6"/>
        <v>231.53793372485816</v>
      </c>
      <c r="AE19" s="2">
        <f t="shared" si="6"/>
        <v>220.91692759069039</v>
      </c>
      <c r="AF19" s="2">
        <f t="shared" si="6"/>
        <v>210.78312357276877</v>
      </c>
      <c r="AG19" s="2">
        <f t="shared" si="6"/>
        <v>201.11417295016466</v>
      </c>
      <c r="AH19" s="2">
        <f t="shared" si="6"/>
        <v>191.88875217263418</v>
      </c>
      <c r="AI19" s="2">
        <f t="shared" si="6"/>
        <v>183.08651583443995</v>
      </c>
      <c r="AJ19" s="2">
        <f t="shared" si="6"/>
        <v>174.68805180533718</v>
      </c>
      <c r="AK19" s="2">
        <f t="shared" si="6"/>
        <v>166.67483841977122</v>
      </c>
      <c r="AL19" s="2">
        <f t="shared" si="6"/>
        <v>159.02920362987348</v>
      </c>
      <c r="AM19" s="2">
        <f t="shared" si="6"/>
        <v>151.73428603217283</v>
      </c>
      <c r="AN19" s="2">
        <f t="shared" si="6"/>
        <v>144.77399768207317</v>
      </c>
      <c r="AO19" s="2">
        <f t="shared" si="6"/>
        <v>138.13298861408813</v>
      </c>
      <c r="AP19" s="2">
        <f t="shared" si="6"/>
        <v>131.79661298958871</v>
      </c>
      <c r="AQ19" s="2">
        <f t="shared" si="6"/>
        <v>125.75089679740572</v>
      </c>
      <c r="AR19" s="2">
        <f t="shared" si="6"/>
        <v>119.98250703605682</v>
      </c>
      <c r="AS19" s="2">
        <f t="shared" si="6"/>
        <v>114.47872230963219</v>
      </c>
      <c r="AT19" s="2">
        <f t="shared" si="6"/>
        <v>109.2274047724931</v>
      </c>
      <c r="AU19" s="2">
        <f t="shared" si="6"/>
        <v>104.21697336091086</v>
      </c>
      <c r="AV19" s="2">
        <f t="shared" si="6"/>
        <v>99.436378252612187</v>
      </c>
      <c r="AW19" s="2">
        <f t="shared" si="6"/>
        <v>94.875076497905212</v>
      </c>
      <c r="AX19" s="2">
        <f t="shared" si="6"/>
        <v>90.523008768643507</v>
      </c>
    </row>
    <row r="20" spans="2:50">
      <c r="B20" s="13" t="s">
        <v>7</v>
      </c>
      <c r="C20" s="12">
        <v>0.09</v>
      </c>
      <c r="D20" s="2"/>
    </row>
    <row r="22" spans="2:50">
      <c r="B22" s="39" t="s">
        <v>33</v>
      </c>
      <c r="C22" s="38">
        <f>NPV(C20,C17:AX17)</f>
        <v>38834.056346433215</v>
      </c>
    </row>
    <row r="24" spans="2:50" ht="18">
      <c r="B24" s="40" t="s">
        <v>26</v>
      </c>
      <c r="C24" s="32">
        <v>0</v>
      </c>
      <c r="D24" s="32">
        <f t="shared" ref="D24:AX24" si="7">C24+1</f>
        <v>1</v>
      </c>
      <c r="E24" s="32">
        <f t="shared" si="7"/>
        <v>2</v>
      </c>
      <c r="F24" s="32">
        <f t="shared" si="7"/>
        <v>3</v>
      </c>
      <c r="G24" s="32">
        <f t="shared" si="7"/>
        <v>4</v>
      </c>
      <c r="H24" s="32">
        <f t="shared" si="7"/>
        <v>5</v>
      </c>
      <c r="I24" s="32">
        <f t="shared" si="7"/>
        <v>6</v>
      </c>
      <c r="J24" s="32">
        <f t="shared" si="7"/>
        <v>7</v>
      </c>
      <c r="K24" s="32">
        <f t="shared" si="7"/>
        <v>8</v>
      </c>
      <c r="L24" s="32">
        <f t="shared" si="7"/>
        <v>9</v>
      </c>
      <c r="M24" s="32">
        <f t="shared" si="7"/>
        <v>10</v>
      </c>
      <c r="N24" s="32">
        <f t="shared" si="7"/>
        <v>11</v>
      </c>
      <c r="O24" s="32">
        <f t="shared" si="7"/>
        <v>12</v>
      </c>
      <c r="P24" s="32">
        <f t="shared" si="7"/>
        <v>13</v>
      </c>
      <c r="Q24" s="32">
        <f t="shared" si="7"/>
        <v>14</v>
      </c>
      <c r="R24" s="32">
        <f t="shared" si="7"/>
        <v>15</v>
      </c>
      <c r="S24" s="32">
        <f t="shared" si="7"/>
        <v>16</v>
      </c>
      <c r="T24" s="32">
        <f t="shared" si="7"/>
        <v>17</v>
      </c>
      <c r="U24" s="32">
        <f t="shared" si="7"/>
        <v>18</v>
      </c>
      <c r="V24" s="32">
        <f t="shared" si="7"/>
        <v>19</v>
      </c>
      <c r="W24" s="32">
        <f t="shared" si="7"/>
        <v>20</v>
      </c>
      <c r="X24" s="32">
        <f t="shared" si="7"/>
        <v>21</v>
      </c>
      <c r="Y24" s="32">
        <f t="shared" si="7"/>
        <v>22</v>
      </c>
      <c r="Z24" s="32">
        <f t="shared" si="7"/>
        <v>23</v>
      </c>
      <c r="AA24" s="32">
        <f t="shared" si="7"/>
        <v>24</v>
      </c>
      <c r="AB24" s="32">
        <f t="shared" si="7"/>
        <v>25</v>
      </c>
      <c r="AC24" s="32">
        <f t="shared" si="7"/>
        <v>26</v>
      </c>
      <c r="AD24" s="32">
        <f t="shared" si="7"/>
        <v>27</v>
      </c>
      <c r="AE24" s="32">
        <f t="shared" si="7"/>
        <v>28</v>
      </c>
      <c r="AF24" s="32">
        <f t="shared" si="7"/>
        <v>29</v>
      </c>
      <c r="AG24" s="32">
        <f t="shared" si="7"/>
        <v>30</v>
      </c>
      <c r="AH24" s="32">
        <f t="shared" si="7"/>
        <v>31</v>
      </c>
      <c r="AI24" s="32">
        <f t="shared" si="7"/>
        <v>32</v>
      </c>
      <c r="AJ24" s="32">
        <f t="shared" si="7"/>
        <v>33</v>
      </c>
      <c r="AK24" s="32">
        <f t="shared" si="7"/>
        <v>34</v>
      </c>
      <c r="AL24" s="32">
        <f t="shared" si="7"/>
        <v>35</v>
      </c>
      <c r="AM24" s="32">
        <f t="shared" si="7"/>
        <v>36</v>
      </c>
      <c r="AN24" s="32">
        <f t="shared" si="7"/>
        <v>37</v>
      </c>
      <c r="AO24" s="32">
        <f t="shared" si="7"/>
        <v>38</v>
      </c>
      <c r="AP24" s="32">
        <f t="shared" si="7"/>
        <v>39</v>
      </c>
      <c r="AQ24" s="32">
        <f t="shared" si="7"/>
        <v>40</v>
      </c>
      <c r="AR24" s="32">
        <f t="shared" si="7"/>
        <v>41</v>
      </c>
      <c r="AS24" s="32">
        <f t="shared" si="7"/>
        <v>42</v>
      </c>
      <c r="AT24" s="32">
        <f t="shared" si="7"/>
        <v>43</v>
      </c>
      <c r="AU24" s="32">
        <f t="shared" si="7"/>
        <v>44</v>
      </c>
      <c r="AV24" s="32">
        <f t="shared" si="7"/>
        <v>45</v>
      </c>
      <c r="AW24" s="32">
        <f t="shared" si="7"/>
        <v>46</v>
      </c>
      <c r="AX24" s="32">
        <f t="shared" si="7"/>
        <v>47</v>
      </c>
    </row>
    <row r="25" spans="2:50" s="27" customFormat="1">
      <c r="B25" s="31"/>
      <c r="C25" s="30" t="str">
        <f t="shared" ref="C25:AX25" si="8">"Year "&amp;C24</f>
        <v>Year 0</v>
      </c>
      <c r="D25" s="30" t="str">
        <f t="shared" si="8"/>
        <v>Year 1</v>
      </c>
      <c r="E25" s="30" t="str">
        <f t="shared" si="8"/>
        <v>Year 2</v>
      </c>
      <c r="F25" s="30" t="str">
        <f t="shared" si="8"/>
        <v>Year 3</v>
      </c>
      <c r="G25" s="30" t="str">
        <f t="shared" si="8"/>
        <v>Year 4</v>
      </c>
      <c r="H25" s="30" t="str">
        <f t="shared" si="8"/>
        <v>Year 5</v>
      </c>
      <c r="I25" s="30" t="str">
        <f t="shared" si="8"/>
        <v>Year 6</v>
      </c>
      <c r="J25" s="30" t="str">
        <f t="shared" si="8"/>
        <v>Year 7</v>
      </c>
      <c r="K25" s="30" t="str">
        <f t="shared" si="8"/>
        <v>Year 8</v>
      </c>
      <c r="L25" s="30" t="str">
        <f t="shared" si="8"/>
        <v>Year 9</v>
      </c>
      <c r="M25" s="30" t="str">
        <f t="shared" si="8"/>
        <v>Year 10</v>
      </c>
      <c r="N25" s="30" t="str">
        <f t="shared" si="8"/>
        <v>Year 11</v>
      </c>
      <c r="O25" s="30" t="str">
        <f t="shared" si="8"/>
        <v>Year 12</v>
      </c>
      <c r="P25" s="30" t="str">
        <f t="shared" si="8"/>
        <v>Year 13</v>
      </c>
      <c r="Q25" s="30" t="str">
        <f t="shared" si="8"/>
        <v>Year 14</v>
      </c>
      <c r="R25" s="30" t="str">
        <f t="shared" si="8"/>
        <v>Year 15</v>
      </c>
      <c r="S25" s="30" t="str">
        <f t="shared" si="8"/>
        <v>Year 16</v>
      </c>
      <c r="T25" s="30" t="str">
        <f t="shared" si="8"/>
        <v>Year 17</v>
      </c>
      <c r="U25" s="30" t="str">
        <f t="shared" si="8"/>
        <v>Year 18</v>
      </c>
      <c r="V25" s="30" t="str">
        <f t="shared" si="8"/>
        <v>Year 19</v>
      </c>
      <c r="W25" s="30" t="str">
        <f t="shared" si="8"/>
        <v>Year 20</v>
      </c>
      <c r="X25" s="30" t="str">
        <f t="shared" si="8"/>
        <v>Year 21</v>
      </c>
      <c r="Y25" s="30" t="str">
        <f t="shared" si="8"/>
        <v>Year 22</v>
      </c>
      <c r="Z25" s="30" t="str">
        <f t="shared" si="8"/>
        <v>Year 23</v>
      </c>
      <c r="AA25" s="30" t="str">
        <f t="shared" si="8"/>
        <v>Year 24</v>
      </c>
      <c r="AB25" s="30" t="str">
        <f t="shared" si="8"/>
        <v>Year 25</v>
      </c>
      <c r="AC25" s="30" t="str">
        <f t="shared" si="8"/>
        <v>Year 26</v>
      </c>
      <c r="AD25" s="30" t="str">
        <f t="shared" si="8"/>
        <v>Year 27</v>
      </c>
      <c r="AE25" s="30" t="str">
        <f t="shared" si="8"/>
        <v>Year 28</v>
      </c>
      <c r="AF25" s="30" t="str">
        <f t="shared" si="8"/>
        <v>Year 29</v>
      </c>
      <c r="AG25" s="30" t="str">
        <f t="shared" si="8"/>
        <v>Year 30</v>
      </c>
      <c r="AH25" s="30" t="str">
        <f t="shared" si="8"/>
        <v>Year 31</v>
      </c>
      <c r="AI25" s="30" t="str">
        <f t="shared" si="8"/>
        <v>Year 32</v>
      </c>
      <c r="AJ25" s="30" t="str">
        <f t="shared" si="8"/>
        <v>Year 33</v>
      </c>
      <c r="AK25" s="30" t="str">
        <f t="shared" si="8"/>
        <v>Year 34</v>
      </c>
      <c r="AL25" s="30" t="str">
        <f t="shared" si="8"/>
        <v>Year 35</v>
      </c>
      <c r="AM25" s="30" t="str">
        <f t="shared" si="8"/>
        <v>Year 36</v>
      </c>
      <c r="AN25" s="30" t="str">
        <f t="shared" si="8"/>
        <v>Year 37</v>
      </c>
      <c r="AO25" s="30" t="str">
        <f t="shared" si="8"/>
        <v>Year 38</v>
      </c>
      <c r="AP25" s="30" t="str">
        <f t="shared" si="8"/>
        <v>Year 39</v>
      </c>
      <c r="AQ25" s="30" t="str">
        <f t="shared" si="8"/>
        <v>Year 40</v>
      </c>
      <c r="AR25" s="30" t="str">
        <f t="shared" si="8"/>
        <v>Year 41</v>
      </c>
      <c r="AS25" s="30" t="str">
        <f t="shared" si="8"/>
        <v>Year 42</v>
      </c>
      <c r="AT25" s="30" t="str">
        <f t="shared" si="8"/>
        <v>Year 43</v>
      </c>
      <c r="AU25" s="30" t="str">
        <f t="shared" si="8"/>
        <v>Year 44</v>
      </c>
      <c r="AV25" s="30" t="str">
        <f t="shared" si="8"/>
        <v>Year 45</v>
      </c>
      <c r="AW25" s="30" t="str">
        <f t="shared" si="8"/>
        <v>Year 46</v>
      </c>
      <c r="AX25" s="30" t="str">
        <f t="shared" si="8"/>
        <v>Year 47</v>
      </c>
    </row>
    <row r="26" spans="2:50">
      <c r="B26" s="26" t="s">
        <v>14</v>
      </c>
      <c r="D26" s="1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>
      <c r="B27" s="1" t="s">
        <v>25</v>
      </c>
      <c r="D27" s="2">
        <f>F7</f>
        <v>3430</v>
      </c>
      <c r="E27" s="2">
        <f t="shared" ref="E27:AX27" si="9">D27*(1+E28)</f>
        <v>3567.2000000000003</v>
      </c>
      <c r="F27" s="2">
        <f t="shared" si="9"/>
        <v>3709.8880000000004</v>
      </c>
      <c r="G27" s="2">
        <f t="shared" si="9"/>
        <v>3858.2835200000004</v>
      </c>
      <c r="H27" s="2">
        <f t="shared" si="9"/>
        <v>4012.6148608000008</v>
      </c>
      <c r="I27" s="2">
        <f t="shared" si="9"/>
        <v>4173.1194552320012</v>
      </c>
      <c r="J27" s="2">
        <f t="shared" si="9"/>
        <v>4340.044233441281</v>
      </c>
      <c r="K27" s="2">
        <f t="shared" si="9"/>
        <v>4513.6460027789326</v>
      </c>
      <c r="L27" s="2">
        <f t="shared" si="9"/>
        <v>4694.1918428900899</v>
      </c>
      <c r="M27" s="2">
        <f t="shared" si="9"/>
        <v>4881.9595166056934</v>
      </c>
      <c r="N27" s="2">
        <f t="shared" si="9"/>
        <v>5077.2378972699216</v>
      </c>
      <c r="O27" s="2">
        <f t="shared" si="9"/>
        <v>5280.3274131607186</v>
      </c>
      <c r="P27" s="2">
        <f t="shared" si="9"/>
        <v>5491.5405096871473</v>
      </c>
      <c r="Q27" s="2">
        <f t="shared" si="9"/>
        <v>5711.2021300746337</v>
      </c>
      <c r="R27" s="2">
        <f t="shared" si="9"/>
        <v>5939.6502152776193</v>
      </c>
      <c r="S27" s="2">
        <f t="shared" si="9"/>
        <v>6177.2362238887245</v>
      </c>
      <c r="T27" s="2">
        <f t="shared" si="9"/>
        <v>6424.3256728442739</v>
      </c>
      <c r="U27" s="2">
        <f t="shared" si="9"/>
        <v>6681.2986997580447</v>
      </c>
      <c r="V27" s="2">
        <f t="shared" si="9"/>
        <v>6948.5506477483668</v>
      </c>
      <c r="W27" s="2">
        <f t="shared" si="9"/>
        <v>7226.492673658302</v>
      </c>
      <c r="X27" s="2">
        <f t="shared" si="9"/>
        <v>7515.552380604634</v>
      </c>
      <c r="Y27" s="2">
        <f t="shared" si="9"/>
        <v>7816.1744758288196</v>
      </c>
      <c r="Z27" s="2">
        <f t="shared" si="9"/>
        <v>8128.8214548619726</v>
      </c>
      <c r="AA27" s="2">
        <f t="shared" si="9"/>
        <v>8453.9743130564511</v>
      </c>
      <c r="AB27" s="2">
        <f t="shared" si="9"/>
        <v>8792.1332855787095</v>
      </c>
      <c r="AC27" s="2">
        <f t="shared" si="9"/>
        <v>9143.818617001858</v>
      </c>
      <c r="AD27" s="2">
        <f t="shared" si="9"/>
        <v>9509.5713616819321</v>
      </c>
      <c r="AE27" s="2">
        <f t="shared" si="9"/>
        <v>9889.95421614921</v>
      </c>
      <c r="AF27" s="2">
        <f t="shared" si="9"/>
        <v>10285.552384795179</v>
      </c>
      <c r="AG27" s="2">
        <f t="shared" si="9"/>
        <v>10696.974480186987</v>
      </c>
      <c r="AH27" s="2">
        <f t="shared" si="9"/>
        <v>11124.853459394468</v>
      </c>
      <c r="AI27" s="2">
        <f t="shared" si="9"/>
        <v>11569.847597770247</v>
      </c>
      <c r="AJ27" s="2">
        <f t="shared" si="9"/>
        <v>12032.641501681057</v>
      </c>
      <c r="AK27" s="2">
        <f t="shared" si="9"/>
        <v>12513.9471617483</v>
      </c>
      <c r="AL27" s="2">
        <f t="shared" si="9"/>
        <v>13014.505048218232</v>
      </c>
      <c r="AM27" s="2">
        <f t="shared" si="9"/>
        <v>13535.085250146962</v>
      </c>
      <c r="AN27" s="2">
        <f t="shared" si="9"/>
        <v>14076.488660152841</v>
      </c>
      <c r="AO27" s="2">
        <f t="shared" si="9"/>
        <v>14639.548206558955</v>
      </c>
      <c r="AP27" s="2">
        <f t="shared" si="9"/>
        <v>15225.130134821313</v>
      </c>
      <c r="AQ27" s="2">
        <f t="shared" si="9"/>
        <v>15834.135340214167</v>
      </c>
      <c r="AR27" s="2">
        <f t="shared" si="9"/>
        <v>16467.500753822733</v>
      </c>
      <c r="AS27" s="2">
        <f t="shared" si="9"/>
        <v>17126.200783975644</v>
      </c>
      <c r="AT27" s="2">
        <f t="shared" si="9"/>
        <v>17811.248815334671</v>
      </c>
      <c r="AU27" s="2">
        <f t="shared" si="9"/>
        <v>18523.698767948059</v>
      </c>
      <c r="AV27" s="2">
        <f t="shared" si="9"/>
        <v>19264.646718665983</v>
      </c>
      <c r="AW27" s="2">
        <f t="shared" si="9"/>
        <v>20035.232587412622</v>
      </c>
      <c r="AX27" s="2">
        <f t="shared" si="9"/>
        <v>20836.641890909126</v>
      </c>
    </row>
    <row r="28" spans="2:50">
      <c r="B28" s="23" t="s">
        <v>12</v>
      </c>
      <c r="C28" s="22"/>
      <c r="D28" s="12">
        <v>0.04</v>
      </c>
      <c r="E28" s="21">
        <f t="shared" ref="E28:AX28" si="10">D28</f>
        <v>0.04</v>
      </c>
      <c r="F28" s="21">
        <f t="shared" si="10"/>
        <v>0.04</v>
      </c>
      <c r="G28" s="21">
        <f t="shared" si="10"/>
        <v>0.04</v>
      </c>
      <c r="H28" s="21">
        <f t="shared" si="10"/>
        <v>0.04</v>
      </c>
      <c r="I28" s="21">
        <f t="shared" si="10"/>
        <v>0.04</v>
      </c>
      <c r="J28" s="21">
        <f t="shared" si="10"/>
        <v>0.04</v>
      </c>
      <c r="K28" s="21">
        <f t="shared" si="10"/>
        <v>0.04</v>
      </c>
      <c r="L28" s="21">
        <f t="shared" si="10"/>
        <v>0.04</v>
      </c>
      <c r="M28" s="21">
        <f t="shared" si="10"/>
        <v>0.04</v>
      </c>
      <c r="N28" s="21">
        <f t="shared" si="10"/>
        <v>0.04</v>
      </c>
      <c r="O28" s="21">
        <f t="shared" si="10"/>
        <v>0.04</v>
      </c>
      <c r="P28" s="21">
        <f t="shared" si="10"/>
        <v>0.04</v>
      </c>
      <c r="Q28" s="21">
        <f t="shared" si="10"/>
        <v>0.04</v>
      </c>
      <c r="R28" s="21">
        <f t="shared" si="10"/>
        <v>0.04</v>
      </c>
      <c r="S28" s="21">
        <f t="shared" si="10"/>
        <v>0.04</v>
      </c>
      <c r="T28" s="21">
        <f t="shared" si="10"/>
        <v>0.04</v>
      </c>
      <c r="U28" s="21">
        <f t="shared" si="10"/>
        <v>0.04</v>
      </c>
      <c r="V28" s="21">
        <f t="shared" si="10"/>
        <v>0.04</v>
      </c>
      <c r="W28" s="21">
        <f t="shared" si="10"/>
        <v>0.04</v>
      </c>
      <c r="X28" s="21">
        <f t="shared" si="10"/>
        <v>0.04</v>
      </c>
      <c r="Y28" s="21">
        <f t="shared" si="10"/>
        <v>0.04</v>
      </c>
      <c r="Z28" s="21">
        <f t="shared" si="10"/>
        <v>0.04</v>
      </c>
      <c r="AA28" s="21">
        <f t="shared" si="10"/>
        <v>0.04</v>
      </c>
      <c r="AB28" s="21">
        <f t="shared" si="10"/>
        <v>0.04</v>
      </c>
      <c r="AC28" s="21">
        <f t="shared" si="10"/>
        <v>0.04</v>
      </c>
      <c r="AD28" s="21">
        <f t="shared" si="10"/>
        <v>0.04</v>
      </c>
      <c r="AE28" s="21">
        <f t="shared" si="10"/>
        <v>0.04</v>
      </c>
      <c r="AF28" s="21">
        <f t="shared" si="10"/>
        <v>0.04</v>
      </c>
      <c r="AG28" s="21">
        <f t="shared" si="10"/>
        <v>0.04</v>
      </c>
      <c r="AH28" s="21">
        <f t="shared" si="10"/>
        <v>0.04</v>
      </c>
      <c r="AI28" s="21">
        <f t="shared" si="10"/>
        <v>0.04</v>
      </c>
      <c r="AJ28" s="21">
        <f t="shared" si="10"/>
        <v>0.04</v>
      </c>
      <c r="AK28" s="21">
        <f t="shared" si="10"/>
        <v>0.04</v>
      </c>
      <c r="AL28" s="21">
        <f t="shared" si="10"/>
        <v>0.04</v>
      </c>
      <c r="AM28" s="21">
        <f t="shared" si="10"/>
        <v>0.04</v>
      </c>
      <c r="AN28" s="21">
        <f t="shared" si="10"/>
        <v>0.04</v>
      </c>
      <c r="AO28" s="21">
        <f t="shared" si="10"/>
        <v>0.04</v>
      </c>
      <c r="AP28" s="21">
        <f t="shared" si="10"/>
        <v>0.04</v>
      </c>
      <c r="AQ28" s="21">
        <f t="shared" si="10"/>
        <v>0.04</v>
      </c>
      <c r="AR28" s="21">
        <f t="shared" si="10"/>
        <v>0.04</v>
      </c>
      <c r="AS28" s="21">
        <f t="shared" si="10"/>
        <v>0.04</v>
      </c>
      <c r="AT28" s="21">
        <f t="shared" si="10"/>
        <v>0.04</v>
      </c>
      <c r="AU28" s="21">
        <f t="shared" si="10"/>
        <v>0.04</v>
      </c>
      <c r="AV28" s="21">
        <f t="shared" si="10"/>
        <v>0.04</v>
      </c>
      <c r="AW28" s="21">
        <f t="shared" si="10"/>
        <v>0.04</v>
      </c>
      <c r="AX28" s="21">
        <f t="shared" si="10"/>
        <v>0.04</v>
      </c>
    </row>
    <row r="29" spans="2:50" ht="15" thickBot="1">
      <c r="B29" s="16" t="s">
        <v>24</v>
      </c>
      <c r="C29" s="15">
        <f>D21</f>
        <v>0</v>
      </c>
      <c r="D29" s="15">
        <f t="shared" ref="D29:AX29" si="11">D27</f>
        <v>3430</v>
      </c>
      <c r="E29" s="15">
        <f t="shared" si="11"/>
        <v>3567.2000000000003</v>
      </c>
      <c r="F29" s="15">
        <f t="shared" si="11"/>
        <v>3709.8880000000004</v>
      </c>
      <c r="G29" s="15">
        <f t="shared" si="11"/>
        <v>3858.2835200000004</v>
      </c>
      <c r="H29" s="15">
        <f t="shared" si="11"/>
        <v>4012.6148608000008</v>
      </c>
      <c r="I29" s="15">
        <f t="shared" si="11"/>
        <v>4173.1194552320012</v>
      </c>
      <c r="J29" s="15">
        <f t="shared" si="11"/>
        <v>4340.044233441281</v>
      </c>
      <c r="K29" s="15">
        <f t="shared" si="11"/>
        <v>4513.6460027789326</v>
      </c>
      <c r="L29" s="15">
        <f t="shared" si="11"/>
        <v>4694.1918428900899</v>
      </c>
      <c r="M29" s="15">
        <f t="shared" si="11"/>
        <v>4881.9595166056934</v>
      </c>
      <c r="N29" s="15">
        <f t="shared" si="11"/>
        <v>5077.2378972699216</v>
      </c>
      <c r="O29" s="15">
        <f t="shared" si="11"/>
        <v>5280.3274131607186</v>
      </c>
      <c r="P29" s="15">
        <f t="shared" si="11"/>
        <v>5491.5405096871473</v>
      </c>
      <c r="Q29" s="15">
        <f t="shared" si="11"/>
        <v>5711.2021300746337</v>
      </c>
      <c r="R29" s="15">
        <f t="shared" si="11"/>
        <v>5939.6502152776193</v>
      </c>
      <c r="S29" s="15">
        <f t="shared" si="11"/>
        <v>6177.2362238887245</v>
      </c>
      <c r="T29" s="15">
        <f t="shared" si="11"/>
        <v>6424.3256728442739</v>
      </c>
      <c r="U29" s="15">
        <f t="shared" si="11"/>
        <v>6681.2986997580447</v>
      </c>
      <c r="V29" s="15">
        <f t="shared" si="11"/>
        <v>6948.5506477483668</v>
      </c>
      <c r="W29" s="15">
        <f t="shared" si="11"/>
        <v>7226.492673658302</v>
      </c>
      <c r="X29" s="15">
        <f t="shared" si="11"/>
        <v>7515.552380604634</v>
      </c>
      <c r="Y29" s="15">
        <f t="shared" si="11"/>
        <v>7816.1744758288196</v>
      </c>
      <c r="Z29" s="15">
        <f t="shared" si="11"/>
        <v>8128.8214548619726</v>
      </c>
      <c r="AA29" s="15">
        <f t="shared" si="11"/>
        <v>8453.9743130564511</v>
      </c>
      <c r="AB29" s="15">
        <f t="shared" si="11"/>
        <v>8792.1332855787095</v>
      </c>
      <c r="AC29" s="15">
        <f t="shared" si="11"/>
        <v>9143.818617001858</v>
      </c>
      <c r="AD29" s="15">
        <f t="shared" si="11"/>
        <v>9509.5713616819321</v>
      </c>
      <c r="AE29" s="15">
        <f t="shared" si="11"/>
        <v>9889.95421614921</v>
      </c>
      <c r="AF29" s="15">
        <f t="shared" si="11"/>
        <v>10285.552384795179</v>
      </c>
      <c r="AG29" s="15">
        <f t="shared" si="11"/>
        <v>10696.974480186987</v>
      </c>
      <c r="AH29" s="15">
        <f t="shared" si="11"/>
        <v>11124.853459394468</v>
      </c>
      <c r="AI29" s="15">
        <f t="shared" si="11"/>
        <v>11569.847597770247</v>
      </c>
      <c r="AJ29" s="15">
        <f t="shared" si="11"/>
        <v>12032.641501681057</v>
      </c>
      <c r="AK29" s="15">
        <f t="shared" si="11"/>
        <v>12513.9471617483</v>
      </c>
      <c r="AL29" s="15">
        <f t="shared" si="11"/>
        <v>13014.505048218232</v>
      </c>
      <c r="AM29" s="15">
        <f t="shared" si="11"/>
        <v>13535.085250146962</v>
      </c>
      <c r="AN29" s="15">
        <f t="shared" si="11"/>
        <v>14076.488660152841</v>
      </c>
      <c r="AO29" s="15">
        <f t="shared" si="11"/>
        <v>14639.548206558955</v>
      </c>
      <c r="AP29" s="15">
        <f t="shared" si="11"/>
        <v>15225.130134821313</v>
      </c>
      <c r="AQ29" s="15">
        <f t="shared" si="11"/>
        <v>15834.135340214167</v>
      </c>
      <c r="AR29" s="15">
        <f t="shared" si="11"/>
        <v>16467.500753822733</v>
      </c>
      <c r="AS29" s="15">
        <f t="shared" si="11"/>
        <v>17126.200783975644</v>
      </c>
      <c r="AT29" s="15">
        <f t="shared" si="11"/>
        <v>17811.248815334671</v>
      </c>
      <c r="AU29" s="15">
        <f t="shared" si="11"/>
        <v>18523.698767948059</v>
      </c>
      <c r="AV29" s="15">
        <f t="shared" si="11"/>
        <v>19264.646718665983</v>
      </c>
      <c r="AW29" s="15">
        <f t="shared" si="11"/>
        <v>20035.232587412622</v>
      </c>
      <c r="AX29" s="15">
        <f t="shared" si="11"/>
        <v>20836.641890909126</v>
      </c>
    </row>
    <row r="31" spans="2:50">
      <c r="B31" s="1" t="s">
        <v>3</v>
      </c>
      <c r="C31" s="2">
        <f t="shared" ref="C31:AX31" si="12">C29/(1+$C$20)^C24</f>
        <v>0</v>
      </c>
      <c r="D31" s="2">
        <f t="shared" si="12"/>
        <v>3146.788990825688</v>
      </c>
      <c r="E31" s="2">
        <f t="shared" si="12"/>
        <v>3002.4408719804728</v>
      </c>
      <c r="F31" s="2">
        <f t="shared" si="12"/>
        <v>2864.7142264767813</v>
      </c>
      <c r="G31" s="2">
        <f t="shared" si="12"/>
        <v>2733.3053170053695</v>
      </c>
      <c r="H31" s="2">
        <f t="shared" si="12"/>
        <v>2607.9243391610862</v>
      </c>
      <c r="I31" s="2">
        <f t="shared" si="12"/>
        <v>2488.2947823188347</v>
      </c>
      <c r="J31" s="2">
        <f t="shared" si="12"/>
        <v>2374.1528198271449</v>
      </c>
      <c r="K31" s="2">
        <f t="shared" si="12"/>
        <v>2265.2467271745236</v>
      </c>
      <c r="L31" s="2">
        <f t="shared" si="12"/>
        <v>2161.3363268454168</v>
      </c>
      <c r="M31" s="2">
        <f t="shared" si="12"/>
        <v>2062.1924586414984</v>
      </c>
      <c r="N31" s="2">
        <f t="shared" si="12"/>
        <v>1967.5964743001455</v>
      </c>
      <c r="O31" s="2">
        <f t="shared" si="12"/>
        <v>1877.3397552955519</v>
      </c>
      <c r="P31" s="2">
        <f t="shared" si="12"/>
        <v>1791.2232527590581</v>
      </c>
      <c r="Q31" s="2">
        <f t="shared" si="12"/>
        <v>1709.0570485040557</v>
      </c>
      <c r="R31" s="2">
        <f t="shared" si="12"/>
        <v>1630.6599361873559</v>
      </c>
      <c r="S31" s="2">
        <f t="shared" si="12"/>
        <v>1555.8590216833488</v>
      </c>
      <c r="T31" s="2">
        <f t="shared" si="12"/>
        <v>1484.4893417896174</v>
      </c>
      <c r="U31" s="2">
        <f t="shared" si="12"/>
        <v>1416.3935004231207</v>
      </c>
      <c r="V31" s="2">
        <f t="shared" si="12"/>
        <v>1351.4213215046291</v>
      </c>
      <c r="W31" s="2">
        <f t="shared" si="12"/>
        <v>1289.4295177658848</v>
      </c>
      <c r="X31" s="2">
        <f t="shared" si="12"/>
        <v>1230.2813747491007</v>
      </c>
      <c r="Y31" s="2">
        <f t="shared" si="12"/>
        <v>1173.8464493018944</v>
      </c>
      <c r="Z31" s="2">
        <f t="shared" si="12"/>
        <v>1120.000281902725</v>
      </c>
      <c r="AA31" s="2">
        <f t="shared" si="12"/>
        <v>1068.6241221824164</v>
      </c>
      <c r="AB31" s="2">
        <f t="shared" si="12"/>
        <v>1019.6046670364337</v>
      </c>
      <c r="AC31" s="2">
        <f t="shared" si="12"/>
        <v>972.83381075035879</v>
      </c>
      <c r="AD31" s="2">
        <f t="shared" si="12"/>
        <v>928.2084065874983</v>
      </c>
      <c r="AE31" s="2">
        <f t="shared" si="12"/>
        <v>885.63003931284243</v>
      </c>
      <c r="AF31" s="2">
        <f t="shared" si="12"/>
        <v>845.00480815170283</v>
      </c>
      <c r="AG31" s="2">
        <f t="shared" si="12"/>
        <v>806.24311970437702</v>
      </c>
      <c r="AH31" s="2">
        <f t="shared" si="12"/>
        <v>769.25949036013958</v>
      </c>
      <c r="AI31" s="2">
        <f t="shared" si="12"/>
        <v>733.97235777481217</v>
      </c>
      <c r="AJ31" s="2">
        <f t="shared" si="12"/>
        <v>700.30390099615101</v>
      </c>
      <c r="AK31" s="2">
        <f t="shared" si="12"/>
        <v>668.17986884036418</v>
      </c>
      <c r="AL31" s="2">
        <f t="shared" si="12"/>
        <v>637.52941614126496</v>
      </c>
      <c r="AM31" s="2">
        <f t="shared" si="12"/>
        <v>608.28494751093172</v>
      </c>
      <c r="AN31" s="2">
        <f t="shared" si="12"/>
        <v>580.38196826731098</v>
      </c>
      <c r="AO31" s="2">
        <f t="shared" si="12"/>
        <v>553.75894220000305</v>
      </c>
      <c r="AP31" s="2">
        <f t="shared" si="12"/>
        <v>528.35715586055346</v>
      </c>
      <c r="AQ31" s="2">
        <f t="shared" si="12"/>
        <v>504.12058907795921</v>
      </c>
      <c r="AR31" s="2">
        <f t="shared" si="12"/>
        <v>480.99579141383259</v>
      </c>
      <c r="AS31" s="2">
        <f t="shared" si="12"/>
        <v>458.93176428475772</v>
      </c>
      <c r="AT31" s="2">
        <f t="shared" si="12"/>
        <v>437.87984849187893</v>
      </c>
      <c r="AU31" s="2">
        <f t="shared" si="12"/>
        <v>417.79361690968273</v>
      </c>
      <c r="AV31" s="2">
        <f t="shared" si="12"/>
        <v>398.62877209731187</v>
      </c>
      <c r="AW31" s="2">
        <f t="shared" si="12"/>
        <v>380.3430486066095</v>
      </c>
      <c r="AX31" s="2">
        <f t="shared" si="12"/>
        <v>362.89611977144392</v>
      </c>
    </row>
    <row r="32" spans="2:50">
      <c r="B32" s="13" t="s">
        <v>7</v>
      </c>
      <c r="C32" s="12">
        <v>0.09</v>
      </c>
      <c r="D32" s="2"/>
    </row>
    <row r="34" spans="2:3">
      <c r="B34" s="39" t="s">
        <v>34</v>
      </c>
      <c r="C34" s="38">
        <f>NPV(C32,C29:AX29)</f>
        <v>56010.789641058633</v>
      </c>
    </row>
  </sheetData>
  <mergeCells count="1">
    <mergeCell ref="B2:M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34"/>
  <sheetViews>
    <sheetView zoomScale="200" zoomScaleNormal="200" zoomScalePageLayoutView="200" workbookViewId="0">
      <selection activeCell="D16" sqref="D16"/>
    </sheetView>
  </sheetViews>
  <sheetFormatPr baseColWidth="10" defaultColWidth="8.83203125" defaultRowHeight="14" x14ac:dyDescent="0"/>
  <cols>
    <col min="1" max="1" width="4.6640625" style="1" customWidth="1"/>
    <col min="2" max="2" width="19.5" style="1" bestFit="1" customWidth="1"/>
    <col min="3" max="3" width="11" style="1" customWidth="1"/>
    <col min="4" max="4" width="11" style="1" bestFit="1" customWidth="1"/>
    <col min="5" max="5" width="11.33203125" style="1" bestFit="1" customWidth="1"/>
    <col min="6" max="6" width="10.5" style="1" bestFit="1" customWidth="1"/>
    <col min="7" max="7" width="11" style="1" customWidth="1"/>
    <col min="8" max="8" width="11" style="1" bestFit="1" customWidth="1"/>
    <col min="9" max="16384" width="8.83203125" style="1"/>
  </cols>
  <sheetData>
    <row r="2" spans="2:52" ht="19" thickBot="1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2:52">
      <c r="B4" s="34" t="s">
        <v>23</v>
      </c>
      <c r="C4" s="37">
        <v>2015</v>
      </c>
    </row>
    <row r="5" spans="2:52">
      <c r="B5" s="34" t="s">
        <v>22</v>
      </c>
      <c r="C5" s="37">
        <v>155</v>
      </c>
      <c r="E5" s="34" t="s">
        <v>31</v>
      </c>
      <c r="F5" s="37">
        <v>7</v>
      </c>
    </row>
    <row r="6" spans="2:52">
      <c r="B6" s="34" t="s">
        <v>21</v>
      </c>
      <c r="C6" s="24">
        <v>165</v>
      </c>
      <c r="E6" s="34" t="s">
        <v>30</v>
      </c>
      <c r="F6" s="24">
        <v>490</v>
      </c>
    </row>
    <row r="7" spans="2:52">
      <c r="B7" s="34" t="s">
        <v>20</v>
      </c>
      <c r="C7" s="33">
        <f>C5*C6</f>
        <v>25575</v>
      </c>
      <c r="E7" s="34" t="s">
        <v>29</v>
      </c>
      <c r="F7" s="33">
        <f>F5*F6</f>
        <v>3430</v>
      </c>
    </row>
    <row r="8" spans="2:52">
      <c r="B8" s="34" t="s">
        <v>19</v>
      </c>
      <c r="C8" s="36">
        <v>750</v>
      </c>
    </row>
    <row r="9" spans="2:52">
      <c r="B9" s="34" t="s">
        <v>18</v>
      </c>
      <c r="C9" s="33">
        <f>C7+C8</f>
        <v>26325</v>
      </c>
    </row>
    <row r="10" spans="2:52">
      <c r="B10" s="34" t="s">
        <v>17</v>
      </c>
      <c r="C10" s="35">
        <f>C9/C5</f>
        <v>169.83870967741936</v>
      </c>
    </row>
    <row r="11" spans="2:52">
      <c r="D11" s="11"/>
    </row>
    <row r="12" spans="2:52" s="32" customFormat="1" ht="18">
      <c r="B12" s="40" t="s">
        <v>28</v>
      </c>
      <c r="C12" s="32">
        <v>0</v>
      </c>
      <c r="D12" s="32">
        <f t="shared" ref="D12:AI12" si="0">C12+1</f>
        <v>1</v>
      </c>
      <c r="E12" s="32">
        <f t="shared" si="0"/>
        <v>2</v>
      </c>
      <c r="F12" s="32">
        <f t="shared" si="0"/>
        <v>3</v>
      </c>
      <c r="G12" s="32">
        <f t="shared" si="0"/>
        <v>4</v>
      </c>
      <c r="H12" s="32">
        <f t="shared" si="0"/>
        <v>5</v>
      </c>
      <c r="I12" s="32">
        <f t="shared" si="0"/>
        <v>6</v>
      </c>
      <c r="J12" s="32">
        <f t="shared" si="0"/>
        <v>7</v>
      </c>
      <c r="K12" s="32">
        <f t="shared" si="0"/>
        <v>8</v>
      </c>
      <c r="L12" s="32">
        <f t="shared" si="0"/>
        <v>9</v>
      </c>
      <c r="M12" s="32">
        <f t="shared" si="0"/>
        <v>10</v>
      </c>
      <c r="N12" s="32">
        <f t="shared" si="0"/>
        <v>11</v>
      </c>
      <c r="O12" s="32">
        <f t="shared" si="0"/>
        <v>12</v>
      </c>
      <c r="P12" s="32">
        <f t="shared" si="0"/>
        <v>13</v>
      </c>
      <c r="Q12" s="32">
        <f t="shared" si="0"/>
        <v>14</v>
      </c>
      <c r="R12" s="32">
        <f t="shared" si="0"/>
        <v>15</v>
      </c>
      <c r="S12" s="32">
        <f t="shared" si="0"/>
        <v>16</v>
      </c>
      <c r="T12" s="32">
        <f t="shared" si="0"/>
        <v>17</v>
      </c>
      <c r="U12" s="32">
        <f t="shared" si="0"/>
        <v>18</v>
      </c>
      <c r="V12" s="32">
        <f t="shared" si="0"/>
        <v>19</v>
      </c>
      <c r="W12" s="32">
        <f t="shared" si="0"/>
        <v>20</v>
      </c>
      <c r="X12" s="32">
        <f t="shared" si="0"/>
        <v>21</v>
      </c>
      <c r="Y12" s="32">
        <f t="shared" si="0"/>
        <v>22</v>
      </c>
      <c r="Z12" s="32">
        <f t="shared" si="0"/>
        <v>23</v>
      </c>
      <c r="AA12" s="32">
        <f t="shared" si="0"/>
        <v>24</v>
      </c>
      <c r="AB12" s="32">
        <f t="shared" si="0"/>
        <v>25</v>
      </c>
      <c r="AC12" s="32">
        <f t="shared" si="0"/>
        <v>26</v>
      </c>
      <c r="AD12" s="32">
        <f t="shared" si="0"/>
        <v>27</v>
      </c>
      <c r="AE12" s="32">
        <f t="shared" si="0"/>
        <v>28</v>
      </c>
      <c r="AF12" s="32">
        <f t="shared" si="0"/>
        <v>29</v>
      </c>
      <c r="AG12" s="32">
        <f t="shared" si="0"/>
        <v>30</v>
      </c>
      <c r="AH12" s="32">
        <f t="shared" si="0"/>
        <v>31</v>
      </c>
      <c r="AI12" s="32">
        <f t="shared" si="0"/>
        <v>32</v>
      </c>
      <c r="AJ12" s="32">
        <f t="shared" ref="AJ12:AZ12" si="1">AI12+1</f>
        <v>33</v>
      </c>
      <c r="AK12" s="32">
        <f t="shared" si="1"/>
        <v>34</v>
      </c>
      <c r="AL12" s="32">
        <f t="shared" si="1"/>
        <v>35</v>
      </c>
      <c r="AM12" s="32">
        <f t="shared" si="1"/>
        <v>36</v>
      </c>
      <c r="AN12" s="32">
        <f t="shared" si="1"/>
        <v>37</v>
      </c>
      <c r="AO12" s="32">
        <f t="shared" si="1"/>
        <v>38</v>
      </c>
      <c r="AP12" s="32">
        <f t="shared" si="1"/>
        <v>39</v>
      </c>
      <c r="AQ12" s="32">
        <f t="shared" si="1"/>
        <v>40</v>
      </c>
      <c r="AR12" s="32">
        <f t="shared" si="1"/>
        <v>41</v>
      </c>
      <c r="AS12" s="32">
        <f t="shared" si="1"/>
        <v>42</v>
      </c>
      <c r="AT12" s="32">
        <f t="shared" si="1"/>
        <v>43</v>
      </c>
      <c r="AU12" s="32">
        <f t="shared" si="1"/>
        <v>44</v>
      </c>
      <c r="AV12" s="32">
        <f t="shared" si="1"/>
        <v>45</v>
      </c>
      <c r="AW12" s="32">
        <f t="shared" si="1"/>
        <v>46</v>
      </c>
      <c r="AX12" s="32">
        <f t="shared" si="1"/>
        <v>47</v>
      </c>
      <c r="AY12" s="32">
        <f t="shared" si="1"/>
        <v>48</v>
      </c>
      <c r="AZ12" s="32">
        <f t="shared" si="1"/>
        <v>49</v>
      </c>
    </row>
    <row r="13" spans="2:52" s="27" customFormat="1">
      <c r="B13" s="31"/>
      <c r="C13" s="30" t="str">
        <f t="shared" ref="C13:AH13" si="2">"Year "&amp;C12</f>
        <v>Year 0</v>
      </c>
      <c r="D13" s="30" t="str">
        <f t="shared" si="2"/>
        <v>Year 1</v>
      </c>
      <c r="E13" s="30" t="str">
        <f t="shared" si="2"/>
        <v>Year 2</v>
      </c>
      <c r="F13" s="30" t="str">
        <f t="shared" si="2"/>
        <v>Year 3</v>
      </c>
      <c r="G13" s="30" t="str">
        <f t="shared" si="2"/>
        <v>Year 4</v>
      </c>
      <c r="H13" s="30" t="str">
        <f t="shared" si="2"/>
        <v>Year 5</v>
      </c>
      <c r="I13" s="30" t="str">
        <f t="shared" si="2"/>
        <v>Year 6</v>
      </c>
      <c r="J13" s="30" t="str">
        <f t="shared" si="2"/>
        <v>Year 7</v>
      </c>
      <c r="K13" s="30" t="str">
        <f t="shared" si="2"/>
        <v>Year 8</v>
      </c>
      <c r="L13" s="30" t="str">
        <f t="shared" si="2"/>
        <v>Year 9</v>
      </c>
      <c r="M13" s="30" t="str">
        <f t="shared" si="2"/>
        <v>Year 10</v>
      </c>
      <c r="N13" s="30" t="str">
        <f t="shared" si="2"/>
        <v>Year 11</v>
      </c>
      <c r="O13" s="30" t="str">
        <f t="shared" si="2"/>
        <v>Year 12</v>
      </c>
      <c r="P13" s="30" t="str">
        <f t="shared" si="2"/>
        <v>Year 13</v>
      </c>
      <c r="Q13" s="30" t="str">
        <f t="shared" si="2"/>
        <v>Year 14</v>
      </c>
      <c r="R13" s="30" t="str">
        <f t="shared" si="2"/>
        <v>Year 15</v>
      </c>
      <c r="S13" s="30" t="str">
        <f t="shared" si="2"/>
        <v>Year 16</v>
      </c>
      <c r="T13" s="30" t="str">
        <f t="shared" si="2"/>
        <v>Year 17</v>
      </c>
      <c r="U13" s="30" t="str">
        <f t="shared" si="2"/>
        <v>Year 18</v>
      </c>
      <c r="V13" s="30" t="str">
        <f t="shared" si="2"/>
        <v>Year 19</v>
      </c>
      <c r="W13" s="30" t="str">
        <f t="shared" si="2"/>
        <v>Year 20</v>
      </c>
      <c r="X13" s="30" t="str">
        <f t="shared" si="2"/>
        <v>Year 21</v>
      </c>
      <c r="Y13" s="30" t="str">
        <f t="shared" si="2"/>
        <v>Year 22</v>
      </c>
      <c r="Z13" s="30" t="str">
        <f t="shared" si="2"/>
        <v>Year 23</v>
      </c>
      <c r="AA13" s="30" t="str">
        <f t="shared" si="2"/>
        <v>Year 24</v>
      </c>
      <c r="AB13" s="30" t="str">
        <f t="shared" si="2"/>
        <v>Year 25</v>
      </c>
      <c r="AC13" s="30" t="str">
        <f t="shared" si="2"/>
        <v>Year 26</v>
      </c>
      <c r="AD13" s="30" t="str">
        <f t="shared" si="2"/>
        <v>Year 27</v>
      </c>
      <c r="AE13" s="30" t="str">
        <f t="shared" si="2"/>
        <v>Year 28</v>
      </c>
      <c r="AF13" s="30" t="str">
        <f t="shared" si="2"/>
        <v>Year 29</v>
      </c>
      <c r="AG13" s="30" t="str">
        <f t="shared" si="2"/>
        <v>Year 30</v>
      </c>
      <c r="AH13" s="30" t="str">
        <f t="shared" si="2"/>
        <v>Year 31</v>
      </c>
      <c r="AI13" s="30" t="str">
        <f t="shared" ref="AI13:AZ13" si="3">"Year "&amp;AI12</f>
        <v>Year 32</v>
      </c>
      <c r="AJ13" s="30" t="str">
        <f t="shared" si="3"/>
        <v>Year 33</v>
      </c>
      <c r="AK13" s="30" t="str">
        <f t="shared" si="3"/>
        <v>Year 34</v>
      </c>
      <c r="AL13" s="30" t="str">
        <f t="shared" si="3"/>
        <v>Year 35</v>
      </c>
      <c r="AM13" s="30" t="str">
        <f t="shared" si="3"/>
        <v>Year 36</v>
      </c>
      <c r="AN13" s="30" t="str">
        <f t="shared" si="3"/>
        <v>Year 37</v>
      </c>
      <c r="AO13" s="30" t="str">
        <f t="shared" si="3"/>
        <v>Year 38</v>
      </c>
      <c r="AP13" s="30" t="str">
        <f t="shared" si="3"/>
        <v>Year 39</v>
      </c>
      <c r="AQ13" s="30" t="str">
        <f t="shared" si="3"/>
        <v>Year 40</v>
      </c>
      <c r="AR13" s="30" t="str">
        <f t="shared" si="3"/>
        <v>Year 41</v>
      </c>
      <c r="AS13" s="30" t="str">
        <f t="shared" si="3"/>
        <v>Year 42</v>
      </c>
      <c r="AT13" s="30" t="str">
        <f t="shared" si="3"/>
        <v>Year 43</v>
      </c>
      <c r="AU13" s="30" t="str">
        <f t="shared" si="3"/>
        <v>Year 44</v>
      </c>
      <c r="AV13" s="30" t="str">
        <f t="shared" si="3"/>
        <v>Year 45</v>
      </c>
      <c r="AW13" s="30" t="str">
        <f t="shared" si="3"/>
        <v>Year 46</v>
      </c>
      <c r="AX13" s="30" t="str">
        <f t="shared" si="3"/>
        <v>Year 47</v>
      </c>
      <c r="AY13" s="30" t="str">
        <f t="shared" si="3"/>
        <v>Year 48</v>
      </c>
      <c r="AZ13" s="30" t="str">
        <f t="shared" si="3"/>
        <v>Year 49</v>
      </c>
    </row>
    <row r="14" spans="2:52">
      <c r="B14" s="26" t="s">
        <v>14</v>
      </c>
      <c r="D14" s="28">
        <f>C4</f>
        <v>2015</v>
      </c>
      <c r="E14" s="28">
        <f t="shared" ref="E14:AZ14" si="4">D14+1</f>
        <v>2016</v>
      </c>
      <c r="F14" s="28">
        <f t="shared" si="4"/>
        <v>2017</v>
      </c>
      <c r="G14" s="28">
        <f t="shared" si="4"/>
        <v>2018</v>
      </c>
      <c r="H14" s="28">
        <f t="shared" si="4"/>
        <v>2019</v>
      </c>
      <c r="I14" s="28">
        <f t="shared" si="4"/>
        <v>2020</v>
      </c>
      <c r="J14" s="28">
        <f t="shared" si="4"/>
        <v>2021</v>
      </c>
      <c r="K14" s="28">
        <f t="shared" si="4"/>
        <v>2022</v>
      </c>
      <c r="L14" s="28">
        <f t="shared" si="4"/>
        <v>2023</v>
      </c>
      <c r="M14" s="28">
        <f t="shared" si="4"/>
        <v>2024</v>
      </c>
      <c r="N14" s="28">
        <f t="shared" si="4"/>
        <v>2025</v>
      </c>
      <c r="O14" s="28">
        <f t="shared" si="4"/>
        <v>2026</v>
      </c>
      <c r="P14" s="28">
        <f t="shared" si="4"/>
        <v>2027</v>
      </c>
      <c r="Q14" s="28">
        <f t="shared" si="4"/>
        <v>2028</v>
      </c>
      <c r="R14" s="28">
        <f t="shared" si="4"/>
        <v>2029</v>
      </c>
      <c r="S14" s="28">
        <f t="shared" si="4"/>
        <v>2030</v>
      </c>
      <c r="T14" s="28">
        <f t="shared" si="4"/>
        <v>2031</v>
      </c>
      <c r="U14" s="28">
        <f t="shared" si="4"/>
        <v>2032</v>
      </c>
      <c r="V14" s="28">
        <f t="shared" si="4"/>
        <v>2033</v>
      </c>
      <c r="W14" s="28">
        <f t="shared" si="4"/>
        <v>2034</v>
      </c>
      <c r="X14" s="28">
        <f t="shared" si="4"/>
        <v>2035</v>
      </c>
      <c r="Y14" s="28">
        <f t="shared" si="4"/>
        <v>2036</v>
      </c>
      <c r="Z14" s="28">
        <f t="shared" si="4"/>
        <v>2037</v>
      </c>
      <c r="AA14" s="28">
        <f t="shared" si="4"/>
        <v>2038</v>
      </c>
      <c r="AB14" s="28">
        <f t="shared" si="4"/>
        <v>2039</v>
      </c>
      <c r="AC14" s="28">
        <f t="shared" si="4"/>
        <v>2040</v>
      </c>
      <c r="AD14" s="28">
        <f t="shared" si="4"/>
        <v>2041</v>
      </c>
      <c r="AE14" s="28">
        <f t="shared" si="4"/>
        <v>2042</v>
      </c>
      <c r="AF14" s="28">
        <f t="shared" si="4"/>
        <v>2043</v>
      </c>
      <c r="AG14" s="28">
        <f t="shared" si="4"/>
        <v>2044</v>
      </c>
      <c r="AH14" s="28">
        <f t="shared" si="4"/>
        <v>2045</v>
      </c>
      <c r="AI14" s="28">
        <f t="shared" si="4"/>
        <v>2046</v>
      </c>
      <c r="AJ14" s="28">
        <f t="shared" si="4"/>
        <v>2047</v>
      </c>
      <c r="AK14" s="28">
        <f t="shared" si="4"/>
        <v>2048</v>
      </c>
      <c r="AL14" s="28">
        <f t="shared" si="4"/>
        <v>2049</v>
      </c>
      <c r="AM14" s="28">
        <f t="shared" si="4"/>
        <v>2050</v>
      </c>
      <c r="AN14" s="28">
        <f t="shared" si="4"/>
        <v>2051</v>
      </c>
      <c r="AO14" s="28">
        <f t="shared" si="4"/>
        <v>2052</v>
      </c>
      <c r="AP14" s="28">
        <f t="shared" si="4"/>
        <v>2053</v>
      </c>
      <c r="AQ14" s="28">
        <f t="shared" si="4"/>
        <v>2054</v>
      </c>
      <c r="AR14" s="28">
        <f t="shared" si="4"/>
        <v>2055</v>
      </c>
      <c r="AS14" s="28">
        <f t="shared" si="4"/>
        <v>2056</v>
      </c>
      <c r="AT14" s="28">
        <f t="shared" si="4"/>
        <v>2057</v>
      </c>
      <c r="AU14" s="28">
        <f t="shared" si="4"/>
        <v>2058</v>
      </c>
      <c r="AV14" s="28">
        <f t="shared" si="4"/>
        <v>2059</v>
      </c>
      <c r="AW14" s="28">
        <f t="shared" si="4"/>
        <v>2060</v>
      </c>
      <c r="AX14" s="28">
        <f t="shared" si="4"/>
        <v>2061</v>
      </c>
      <c r="AY14" s="28">
        <f t="shared" si="4"/>
        <v>2062</v>
      </c>
      <c r="AZ14" s="28">
        <f t="shared" si="4"/>
        <v>2063</v>
      </c>
    </row>
    <row r="15" spans="2:52">
      <c r="B15" s="1" t="s">
        <v>13</v>
      </c>
      <c r="D15" s="24">
        <v>6.02</v>
      </c>
      <c r="E15" s="11">
        <f t="shared" ref="E15:AZ15" si="5">D15*(1+E16)</f>
        <v>6.2607999999999997</v>
      </c>
      <c r="F15" s="11">
        <f t="shared" si="5"/>
        <v>6.5112319999999997</v>
      </c>
      <c r="G15" s="11">
        <f t="shared" si="5"/>
        <v>6.7716812800000001</v>
      </c>
      <c r="H15" s="11">
        <f t="shared" si="5"/>
        <v>7.0425485312000005</v>
      </c>
      <c r="I15" s="11">
        <f t="shared" si="5"/>
        <v>7.3242504724480009</v>
      </c>
      <c r="J15" s="11">
        <f t="shared" si="5"/>
        <v>7.6172204913459209</v>
      </c>
      <c r="K15" s="11">
        <f t="shared" si="5"/>
        <v>7.9219093109997578</v>
      </c>
      <c r="L15" s="11">
        <f t="shared" si="5"/>
        <v>8.2387856834397493</v>
      </c>
      <c r="M15" s="11">
        <f t="shared" si="5"/>
        <v>8.5683371107773389</v>
      </c>
      <c r="N15" s="11">
        <f t="shared" si="5"/>
        <v>8.9110705952084324</v>
      </c>
      <c r="O15" s="11">
        <f t="shared" si="5"/>
        <v>9.2675134190167707</v>
      </c>
      <c r="P15" s="11">
        <f t="shared" si="5"/>
        <v>9.6382139557774416</v>
      </c>
      <c r="Q15" s="11">
        <f t="shared" si="5"/>
        <v>10.023742514008539</v>
      </c>
      <c r="R15" s="11">
        <f t="shared" si="5"/>
        <v>10.42469221456888</v>
      </c>
      <c r="S15" s="11">
        <f t="shared" si="5"/>
        <v>10.841679903151636</v>
      </c>
      <c r="T15" s="11">
        <f t="shared" si="5"/>
        <v>11.275347099277703</v>
      </c>
      <c r="U15" s="11">
        <f t="shared" si="5"/>
        <v>11.726360983248812</v>
      </c>
      <c r="V15" s="11">
        <f t="shared" si="5"/>
        <v>12.195415422578765</v>
      </c>
      <c r="W15" s="11">
        <f t="shared" si="5"/>
        <v>12.683232039481917</v>
      </c>
      <c r="X15" s="11">
        <f t="shared" si="5"/>
        <v>13.190561321061194</v>
      </c>
      <c r="Y15" s="11">
        <f t="shared" si="5"/>
        <v>13.718183773903643</v>
      </c>
      <c r="Z15" s="11">
        <f t="shared" si="5"/>
        <v>14.266911124859789</v>
      </c>
      <c r="AA15" s="11">
        <f t="shared" si="5"/>
        <v>14.837587569854181</v>
      </c>
      <c r="AB15" s="11">
        <f t="shared" si="5"/>
        <v>15.431091072648348</v>
      </c>
      <c r="AC15" s="11">
        <f t="shared" si="5"/>
        <v>16.048334715554283</v>
      </c>
      <c r="AD15" s="11">
        <f t="shared" si="5"/>
        <v>16.690268104176454</v>
      </c>
      <c r="AE15" s="11">
        <f t="shared" si="5"/>
        <v>17.357878828343512</v>
      </c>
      <c r="AF15" s="11">
        <f t="shared" si="5"/>
        <v>18.052193981477252</v>
      </c>
      <c r="AG15" s="11">
        <f t="shared" si="5"/>
        <v>18.774281740736342</v>
      </c>
      <c r="AH15" s="11">
        <f t="shared" si="5"/>
        <v>19.525253010365795</v>
      </c>
      <c r="AI15" s="11">
        <f t="shared" si="5"/>
        <v>20.306263130780426</v>
      </c>
      <c r="AJ15" s="11">
        <f t="shared" si="5"/>
        <v>21.118513656011643</v>
      </c>
      <c r="AK15" s="11">
        <f t="shared" si="5"/>
        <v>21.963254202252109</v>
      </c>
      <c r="AL15" s="11">
        <f t="shared" si="5"/>
        <v>22.841784370342193</v>
      </c>
      <c r="AM15" s="11">
        <f t="shared" si="5"/>
        <v>23.755455745155881</v>
      </c>
      <c r="AN15" s="11">
        <f t="shared" si="5"/>
        <v>24.705673974962117</v>
      </c>
      <c r="AO15" s="11">
        <f t="shared" si="5"/>
        <v>25.693900933960602</v>
      </c>
      <c r="AP15" s="11">
        <f t="shared" si="5"/>
        <v>26.721656971319028</v>
      </c>
      <c r="AQ15" s="11">
        <f t="shared" si="5"/>
        <v>27.790523250171791</v>
      </c>
      <c r="AR15" s="11">
        <f t="shared" si="5"/>
        <v>28.902144180178663</v>
      </c>
      <c r="AS15" s="11">
        <f t="shared" si="5"/>
        <v>30.058229947385811</v>
      </c>
      <c r="AT15" s="11">
        <f t="shared" si="5"/>
        <v>31.260559145281245</v>
      </c>
      <c r="AU15" s="11">
        <f t="shared" si="5"/>
        <v>32.510981511092496</v>
      </c>
      <c r="AV15" s="11">
        <f t="shared" si="5"/>
        <v>33.811420771536199</v>
      </c>
      <c r="AW15" s="11">
        <f t="shared" si="5"/>
        <v>35.163877602397648</v>
      </c>
      <c r="AX15" s="11">
        <f t="shared" si="5"/>
        <v>36.570432706493555</v>
      </c>
      <c r="AY15" s="11">
        <f t="shared" si="5"/>
        <v>38.0332500147533</v>
      </c>
      <c r="AZ15" s="11">
        <f t="shared" si="5"/>
        <v>39.554580015343433</v>
      </c>
    </row>
    <row r="16" spans="2:52">
      <c r="B16" s="23" t="s">
        <v>12</v>
      </c>
      <c r="C16" s="22"/>
      <c r="D16" s="12">
        <v>0.04</v>
      </c>
      <c r="E16" s="21">
        <f t="shared" ref="E16:AZ16" si="6">D16</f>
        <v>0.04</v>
      </c>
      <c r="F16" s="21">
        <f t="shared" si="6"/>
        <v>0.04</v>
      </c>
      <c r="G16" s="21">
        <f t="shared" si="6"/>
        <v>0.04</v>
      </c>
      <c r="H16" s="21">
        <f t="shared" si="6"/>
        <v>0.04</v>
      </c>
      <c r="I16" s="21">
        <f t="shared" si="6"/>
        <v>0.04</v>
      </c>
      <c r="J16" s="21">
        <f t="shared" si="6"/>
        <v>0.04</v>
      </c>
      <c r="K16" s="21">
        <f t="shared" si="6"/>
        <v>0.04</v>
      </c>
      <c r="L16" s="21">
        <f t="shared" si="6"/>
        <v>0.04</v>
      </c>
      <c r="M16" s="21">
        <f t="shared" si="6"/>
        <v>0.04</v>
      </c>
      <c r="N16" s="21">
        <f t="shared" si="6"/>
        <v>0.04</v>
      </c>
      <c r="O16" s="21">
        <f t="shared" si="6"/>
        <v>0.04</v>
      </c>
      <c r="P16" s="21">
        <f t="shared" si="6"/>
        <v>0.04</v>
      </c>
      <c r="Q16" s="21">
        <f t="shared" si="6"/>
        <v>0.04</v>
      </c>
      <c r="R16" s="21">
        <f t="shared" si="6"/>
        <v>0.04</v>
      </c>
      <c r="S16" s="21">
        <f t="shared" si="6"/>
        <v>0.04</v>
      </c>
      <c r="T16" s="21">
        <f t="shared" si="6"/>
        <v>0.04</v>
      </c>
      <c r="U16" s="21">
        <f t="shared" si="6"/>
        <v>0.04</v>
      </c>
      <c r="V16" s="21">
        <f t="shared" si="6"/>
        <v>0.04</v>
      </c>
      <c r="W16" s="21">
        <f t="shared" si="6"/>
        <v>0.04</v>
      </c>
      <c r="X16" s="21">
        <f t="shared" si="6"/>
        <v>0.04</v>
      </c>
      <c r="Y16" s="21">
        <f t="shared" si="6"/>
        <v>0.04</v>
      </c>
      <c r="Z16" s="21">
        <f t="shared" si="6"/>
        <v>0.04</v>
      </c>
      <c r="AA16" s="21">
        <f t="shared" si="6"/>
        <v>0.04</v>
      </c>
      <c r="AB16" s="21">
        <f t="shared" si="6"/>
        <v>0.04</v>
      </c>
      <c r="AC16" s="21">
        <f t="shared" si="6"/>
        <v>0.04</v>
      </c>
      <c r="AD16" s="21">
        <f t="shared" si="6"/>
        <v>0.04</v>
      </c>
      <c r="AE16" s="21">
        <f t="shared" si="6"/>
        <v>0.04</v>
      </c>
      <c r="AF16" s="21">
        <f t="shared" si="6"/>
        <v>0.04</v>
      </c>
      <c r="AG16" s="21">
        <f t="shared" si="6"/>
        <v>0.04</v>
      </c>
      <c r="AH16" s="21">
        <f t="shared" si="6"/>
        <v>0.04</v>
      </c>
      <c r="AI16" s="21">
        <f t="shared" si="6"/>
        <v>0.04</v>
      </c>
      <c r="AJ16" s="21">
        <f t="shared" si="6"/>
        <v>0.04</v>
      </c>
      <c r="AK16" s="21">
        <f t="shared" si="6"/>
        <v>0.04</v>
      </c>
      <c r="AL16" s="21">
        <f t="shared" si="6"/>
        <v>0.04</v>
      </c>
      <c r="AM16" s="21">
        <f t="shared" si="6"/>
        <v>0.04</v>
      </c>
      <c r="AN16" s="21">
        <f t="shared" si="6"/>
        <v>0.04</v>
      </c>
      <c r="AO16" s="21">
        <f t="shared" si="6"/>
        <v>0.04</v>
      </c>
      <c r="AP16" s="21">
        <f t="shared" si="6"/>
        <v>0.04</v>
      </c>
      <c r="AQ16" s="21">
        <f t="shared" si="6"/>
        <v>0.04</v>
      </c>
      <c r="AR16" s="21">
        <f t="shared" si="6"/>
        <v>0.04</v>
      </c>
      <c r="AS16" s="21">
        <f t="shared" si="6"/>
        <v>0.04</v>
      </c>
      <c r="AT16" s="21">
        <f t="shared" si="6"/>
        <v>0.04</v>
      </c>
      <c r="AU16" s="21">
        <f t="shared" si="6"/>
        <v>0.04</v>
      </c>
      <c r="AV16" s="21">
        <f t="shared" si="6"/>
        <v>0.04</v>
      </c>
      <c r="AW16" s="21">
        <f t="shared" si="6"/>
        <v>0.04</v>
      </c>
      <c r="AX16" s="21">
        <f t="shared" si="6"/>
        <v>0.04</v>
      </c>
      <c r="AY16" s="21">
        <f t="shared" si="6"/>
        <v>0.04</v>
      </c>
      <c r="AZ16" s="21">
        <f t="shared" si="6"/>
        <v>0.04</v>
      </c>
    </row>
    <row r="17" spans="2:52" ht="15" thickBot="1">
      <c r="B17" s="16" t="s">
        <v>27</v>
      </c>
      <c r="C17" s="15">
        <f>C9</f>
        <v>26325</v>
      </c>
      <c r="D17" s="15">
        <f t="shared" ref="D17:AI17" si="7">D15*$C$5</f>
        <v>933.09999999999991</v>
      </c>
      <c r="E17" s="15">
        <f t="shared" si="7"/>
        <v>970.42399999999998</v>
      </c>
      <c r="F17" s="15">
        <f t="shared" si="7"/>
        <v>1009.24096</v>
      </c>
      <c r="G17" s="15">
        <f t="shared" si="7"/>
        <v>1049.6105984000001</v>
      </c>
      <c r="H17" s="15">
        <f t="shared" si="7"/>
        <v>1091.5950223360001</v>
      </c>
      <c r="I17" s="15">
        <f t="shared" si="7"/>
        <v>1135.2588232294402</v>
      </c>
      <c r="J17" s="15">
        <f t="shared" si="7"/>
        <v>1180.6691761586178</v>
      </c>
      <c r="K17" s="15">
        <f t="shared" si="7"/>
        <v>1227.8959432049624</v>
      </c>
      <c r="L17" s="15">
        <f t="shared" si="7"/>
        <v>1277.0117809331612</v>
      </c>
      <c r="M17" s="15">
        <f t="shared" si="7"/>
        <v>1328.0922521704874</v>
      </c>
      <c r="N17" s="15">
        <f t="shared" si="7"/>
        <v>1381.215942257307</v>
      </c>
      <c r="O17" s="15">
        <f t="shared" si="7"/>
        <v>1436.4645799475995</v>
      </c>
      <c r="P17" s="15">
        <f t="shared" si="7"/>
        <v>1493.9231631455034</v>
      </c>
      <c r="Q17" s="15">
        <f t="shared" si="7"/>
        <v>1553.6800896713237</v>
      </c>
      <c r="R17" s="15">
        <f t="shared" si="7"/>
        <v>1615.8272932581765</v>
      </c>
      <c r="S17" s="15">
        <f t="shared" si="7"/>
        <v>1680.4603849885036</v>
      </c>
      <c r="T17" s="15">
        <f t="shared" si="7"/>
        <v>1747.6788003880438</v>
      </c>
      <c r="U17" s="15">
        <f t="shared" si="7"/>
        <v>1817.5859524035659</v>
      </c>
      <c r="V17" s="15">
        <f t="shared" si="7"/>
        <v>1890.2893904997086</v>
      </c>
      <c r="W17" s="15">
        <f t="shared" si="7"/>
        <v>1965.9009661196972</v>
      </c>
      <c r="X17" s="15">
        <f t="shared" si="7"/>
        <v>2044.5370047644851</v>
      </c>
      <c r="Y17" s="15">
        <f t="shared" si="7"/>
        <v>2126.3184849550648</v>
      </c>
      <c r="Z17" s="15">
        <f t="shared" si="7"/>
        <v>2211.3712243532673</v>
      </c>
      <c r="AA17" s="15">
        <f t="shared" si="7"/>
        <v>2299.8260733273978</v>
      </c>
      <c r="AB17" s="15">
        <f t="shared" si="7"/>
        <v>2391.819116260494</v>
      </c>
      <c r="AC17" s="15">
        <f t="shared" si="7"/>
        <v>2487.491880910914</v>
      </c>
      <c r="AD17" s="15">
        <f t="shared" si="7"/>
        <v>2586.9915561473504</v>
      </c>
      <c r="AE17" s="15">
        <f t="shared" si="7"/>
        <v>2690.4712183932443</v>
      </c>
      <c r="AF17" s="15">
        <f t="shared" si="7"/>
        <v>2798.0900671289742</v>
      </c>
      <c r="AG17" s="15">
        <f t="shared" si="7"/>
        <v>2910.0136698141332</v>
      </c>
      <c r="AH17" s="15">
        <f t="shared" si="7"/>
        <v>3026.4142166066981</v>
      </c>
      <c r="AI17" s="15">
        <f t="shared" si="7"/>
        <v>3147.4707852709662</v>
      </c>
      <c r="AJ17" s="15">
        <f t="shared" ref="AJ17:AZ17" si="8">AJ15*$C$5</f>
        <v>3273.3696166818049</v>
      </c>
      <c r="AK17" s="15">
        <f t="shared" si="8"/>
        <v>3404.3044013490771</v>
      </c>
      <c r="AL17" s="15">
        <f t="shared" si="8"/>
        <v>3540.4765774030398</v>
      </c>
      <c r="AM17" s="15">
        <f t="shared" si="8"/>
        <v>3682.0956404991616</v>
      </c>
      <c r="AN17" s="15">
        <f t="shared" si="8"/>
        <v>3829.3794661191282</v>
      </c>
      <c r="AO17" s="15">
        <f t="shared" si="8"/>
        <v>3982.5546447638935</v>
      </c>
      <c r="AP17" s="15">
        <f t="shared" si="8"/>
        <v>4141.8568305544495</v>
      </c>
      <c r="AQ17" s="15">
        <f t="shared" si="8"/>
        <v>4307.5311037766278</v>
      </c>
      <c r="AR17" s="15">
        <f t="shared" si="8"/>
        <v>4479.8323479276924</v>
      </c>
      <c r="AS17" s="15">
        <f t="shared" si="8"/>
        <v>4659.0256418448007</v>
      </c>
      <c r="AT17" s="15">
        <f t="shared" si="8"/>
        <v>4845.3866675185927</v>
      </c>
      <c r="AU17" s="15">
        <f t="shared" si="8"/>
        <v>5039.2021342193366</v>
      </c>
      <c r="AV17" s="15">
        <f t="shared" si="8"/>
        <v>5240.7702195881111</v>
      </c>
      <c r="AW17" s="15">
        <f t="shared" si="8"/>
        <v>5450.4010283716352</v>
      </c>
      <c r="AX17" s="15">
        <f t="shared" si="8"/>
        <v>5668.4170695065013</v>
      </c>
      <c r="AY17" s="15">
        <f t="shared" si="8"/>
        <v>5895.1537522867611</v>
      </c>
      <c r="AZ17" s="15">
        <f t="shared" si="8"/>
        <v>6130.9599023782321</v>
      </c>
    </row>
    <row r="19" spans="2:52">
      <c r="B19" s="1" t="s">
        <v>3</v>
      </c>
      <c r="C19" s="2">
        <f t="shared" ref="C19:AH19" si="9">C17/(1+$C$20)^C12</f>
        <v>26325</v>
      </c>
      <c r="D19" s="2">
        <f t="shared" si="9"/>
        <v>856.05504587155951</v>
      </c>
      <c r="E19" s="2">
        <f t="shared" si="9"/>
        <v>816.78646578570817</v>
      </c>
      <c r="F19" s="2">
        <f t="shared" si="9"/>
        <v>779.31919671296919</v>
      </c>
      <c r="G19" s="2">
        <f t="shared" si="9"/>
        <v>743.57060970778718</v>
      </c>
      <c r="H19" s="2">
        <f t="shared" si="9"/>
        <v>709.4618661432097</v>
      </c>
      <c r="I19" s="2">
        <f t="shared" si="9"/>
        <v>676.91774384306245</v>
      </c>
      <c r="J19" s="2">
        <f t="shared" si="9"/>
        <v>645.86647118971098</v>
      </c>
      <c r="K19" s="2">
        <f t="shared" si="9"/>
        <v>616.23956884155905</v>
      </c>
      <c r="L19" s="2">
        <f t="shared" si="9"/>
        <v>587.97169871121241</v>
      </c>
      <c r="M19" s="2">
        <f t="shared" si="9"/>
        <v>561.00051987124834</v>
      </c>
      <c r="N19" s="2">
        <f t="shared" si="9"/>
        <v>535.26655106981502</v>
      </c>
      <c r="O19" s="2">
        <f t="shared" si="9"/>
        <v>510.71303955285111</v>
      </c>
      <c r="P19" s="2">
        <f t="shared" si="9"/>
        <v>487.28583590363763</v>
      </c>
      <c r="Q19" s="2">
        <f t="shared" si="9"/>
        <v>464.93327462365426</v>
      </c>
      <c r="R19" s="2">
        <f t="shared" si="9"/>
        <v>443.60606019137651</v>
      </c>
      <c r="S19" s="2">
        <f t="shared" si="9"/>
        <v>423.25715834773536</v>
      </c>
      <c r="T19" s="2">
        <f t="shared" si="9"/>
        <v>403.84169236848146</v>
      </c>
      <c r="U19" s="2">
        <f t="shared" si="9"/>
        <v>385.31684409469796</v>
      </c>
      <c r="V19" s="2">
        <f t="shared" si="9"/>
        <v>367.64175950319805</v>
      </c>
      <c r="W19" s="2">
        <f t="shared" si="9"/>
        <v>350.77745860855595</v>
      </c>
      <c r="X19" s="2">
        <f t="shared" si="9"/>
        <v>334.68674949807172</v>
      </c>
      <c r="Y19" s="2">
        <f t="shared" si="9"/>
        <v>319.33414631008679</v>
      </c>
      <c r="Z19" s="2">
        <f t="shared" si="9"/>
        <v>304.68579097476169</v>
      </c>
      <c r="AA19" s="2">
        <f t="shared" si="9"/>
        <v>290.70937854472669</v>
      </c>
      <c r="AB19" s="2">
        <f t="shared" si="9"/>
        <v>277.37408595093189</v>
      </c>
      <c r="AC19" s="2">
        <f t="shared" si="9"/>
        <v>264.65050402657721</v>
      </c>
      <c r="AD19" s="2">
        <f t="shared" si="9"/>
        <v>252.5105726492113</v>
      </c>
      <c r="AE19" s="2">
        <f t="shared" si="9"/>
        <v>240.92751885796307</v>
      </c>
      <c r="AF19" s="2">
        <f t="shared" si="9"/>
        <v>229.87579780943264</v>
      </c>
      <c r="AG19" s="2">
        <f t="shared" si="9"/>
        <v>219.33103644202745</v>
      </c>
      <c r="AH19" s="2">
        <f t="shared" si="9"/>
        <v>209.26997972450323</v>
      </c>
      <c r="AI19" s="2">
        <f t="shared" ref="AI19:AZ19" si="10">AI17/(1+$C$20)^AI12</f>
        <v>199.67043937016822</v>
      </c>
      <c r="AJ19" s="2">
        <f t="shared" si="10"/>
        <v>190.51124490364674</v>
      </c>
      <c r="AK19" s="2">
        <f t="shared" si="10"/>
        <v>181.77219697228676</v>
      </c>
      <c r="AL19" s="2">
        <f t="shared" si="10"/>
        <v>173.43402279924607</v>
      </c>
      <c r="AM19" s="2">
        <f t="shared" si="10"/>
        <v>165.4783336800146</v>
      </c>
      <c r="AN19" s="2">
        <f t="shared" si="10"/>
        <v>157.88758442863781</v>
      </c>
      <c r="AO19" s="2">
        <f t="shared" si="10"/>
        <v>150.64503468420486</v>
      </c>
      <c r="AP19" s="2">
        <f t="shared" si="10"/>
        <v>143.73471199226887</v>
      </c>
      <c r="AQ19" s="2">
        <f t="shared" si="10"/>
        <v>137.14137657977946</v>
      </c>
      <c r="AR19" s="2">
        <f t="shared" si="10"/>
        <v>130.85048774584462</v>
      </c>
      <c r="AS19" s="2">
        <f t="shared" si="10"/>
        <v>124.84817179420037</v>
      </c>
      <c r="AT19" s="2">
        <f t="shared" si="10"/>
        <v>119.12119143666823</v>
      </c>
      <c r="AU19" s="2">
        <f t="shared" si="10"/>
        <v>113.65691660012382</v>
      </c>
      <c r="AV19" s="2">
        <f t="shared" si="10"/>
        <v>108.4432965725952</v>
      </c>
      <c r="AW19" s="2">
        <f t="shared" si="10"/>
        <v>103.46883342706332</v>
      </c>
      <c r="AX19" s="2">
        <f t="shared" si="10"/>
        <v>98.722556664354002</v>
      </c>
      <c r="AY19" s="2">
        <f t="shared" si="10"/>
        <v>94.193999019200135</v>
      </c>
      <c r="AZ19" s="2">
        <f t="shared" si="10"/>
        <v>89.873173376117563</v>
      </c>
    </row>
    <row r="20" spans="2:52">
      <c r="B20" s="13" t="s">
        <v>7</v>
      </c>
      <c r="C20" s="12">
        <v>0.09</v>
      </c>
      <c r="D20" s="2"/>
    </row>
    <row r="22" spans="2:52">
      <c r="B22" s="39" t="s">
        <v>33</v>
      </c>
      <c r="C22" s="38">
        <f>NPV(C20,C17:AZ17)</f>
        <v>39557.466049336428</v>
      </c>
    </row>
    <row r="24" spans="2:52" ht="18">
      <c r="B24" s="40" t="s">
        <v>26</v>
      </c>
      <c r="C24" s="32">
        <v>0</v>
      </c>
      <c r="D24" s="32">
        <f t="shared" ref="D24:AI24" si="11">C24+1</f>
        <v>1</v>
      </c>
      <c r="E24" s="32">
        <f t="shared" si="11"/>
        <v>2</v>
      </c>
      <c r="F24" s="32">
        <f t="shared" si="11"/>
        <v>3</v>
      </c>
      <c r="G24" s="32">
        <f t="shared" si="11"/>
        <v>4</v>
      </c>
      <c r="H24" s="32">
        <f t="shared" si="11"/>
        <v>5</v>
      </c>
      <c r="I24" s="32">
        <f t="shared" si="11"/>
        <v>6</v>
      </c>
      <c r="J24" s="32">
        <f t="shared" si="11"/>
        <v>7</v>
      </c>
      <c r="K24" s="32">
        <f t="shared" si="11"/>
        <v>8</v>
      </c>
      <c r="L24" s="32">
        <f t="shared" si="11"/>
        <v>9</v>
      </c>
      <c r="M24" s="32">
        <f t="shared" si="11"/>
        <v>10</v>
      </c>
      <c r="N24" s="32">
        <f t="shared" si="11"/>
        <v>11</v>
      </c>
      <c r="O24" s="32">
        <f t="shared" si="11"/>
        <v>12</v>
      </c>
      <c r="P24" s="32">
        <f t="shared" si="11"/>
        <v>13</v>
      </c>
      <c r="Q24" s="32">
        <f t="shared" si="11"/>
        <v>14</v>
      </c>
      <c r="R24" s="32">
        <f t="shared" si="11"/>
        <v>15</v>
      </c>
      <c r="S24" s="32">
        <f t="shared" si="11"/>
        <v>16</v>
      </c>
      <c r="T24" s="32">
        <f t="shared" si="11"/>
        <v>17</v>
      </c>
      <c r="U24" s="32">
        <f t="shared" si="11"/>
        <v>18</v>
      </c>
      <c r="V24" s="32">
        <f t="shared" si="11"/>
        <v>19</v>
      </c>
      <c r="W24" s="32">
        <f t="shared" si="11"/>
        <v>20</v>
      </c>
      <c r="X24" s="32">
        <f t="shared" si="11"/>
        <v>21</v>
      </c>
      <c r="Y24" s="32">
        <f t="shared" si="11"/>
        <v>22</v>
      </c>
      <c r="Z24" s="32">
        <f t="shared" si="11"/>
        <v>23</v>
      </c>
      <c r="AA24" s="32">
        <f t="shared" si="11"/>
        <v>24</v>
      </c>
      <c r="AB24" s="32">
        <f t="shared" si="11"/>
        <v>25</v>
      </c>
      <c r="AC24" s="32">
        <f t="shared" si="11"/>
        <v>26</v>
      </c>
      <c r="AD24" s="32">
        <f t="shared" si="11"/>
        <v>27</v>
      </c>
      <c r="AE24" s="32">
        <f t="shared" si="11"/>
        <v>28</v>
      </c>
      <c r="AF24" s="32">
        <f t="shared" si="11"/>
        <v>29</v>
      </c>
      <c r="AG24" s="32">
        <f t="shared" si="11"/>
        <v>30</v>
      </c>
      <c r="AH24" s="32">
        <f t="shared" si="11"/>
        <v>31</v>
      </c>
      <c r="AI24" s="32">
        <f t="shared" si="11"/>
        <v>32</v>
      </c>
      <c r="AJ24" s="32">
        <f t="shared" ref="AJ24:AZ24" si="12">AI24+1</f>
        <v>33</v>
      </c>
      <c r="AK24" s="32">
        <f t="shared" si="12"/>
        <v>34</v>
      </c>
      <c r="AL24" s="32">
        <f t="shared" si="12"/>
        <v>35</v>
      </c>
      <c r="AM24" s="32">
        <f t="shared" si="12"/>
        <v>36</v>
      </c>
      <c r="AN24" s="32">
        <f t="shared" si="12"/>
        <v>37</v>
      </c>
      <c r="AO24" s="32">
        <f t="shared" si="12"/>
        <v>38</v>
      </c>
      <c r="AP24" s="32">
        <f t="shared" si="12"/>
        <v>39</v>
      </c>
      <c r="AQ24" s="32">
        <f t="shared" si="12"/>
        <v>40</v>
      </c>
      <c r="AR24" s="32">
        <f t="shared" si="12"/>
        <v>41</v>
      </c>
      <c r="AS24" s="32">
        <f t="shared" si="12"/>
        <v>42</v>
      </c>
      <c r="AT24" s="32">
        <f t="shared" si="12"/>
        <v>43</v>
      </c>
      <c r="AU24" s="32">
        <f t="shared" si="12"/>
        <v>44</v>
      </c>
      <c r="AV24" s="32">
        <f t="shared" si="12"/>
        <v>45</v>
      </c>
      <c r="AW24" s="32">
        <f t="shared" si="12"/>
        <v>46</v>
      </c>
      <c r="AX24" s="32">
        <f t="shared" si="12"/>
        <v>47</v>
      </c>
      <c r="AY24" s="32">
        <f t="shared" si="12"/>
        <v>48</v>
      </c>
      <c r="AZ24" s="32">
        <f t="shared" si="12"/>
        <v>49</v>
      </c>
    </row>
    <row r="25" spans="2:52" s="27" customFormat="1">
      <c r="B25" s="31"/>
      <c r="C25" s="30" t="str">
        <f t="shared" ref="C25:AH25" si="13">"Year "&amp;C24</f>
        <v>Year 0</v>
      </c>
      <c r="D25" s="30" t="str">
        <f t="shared" si="13"/>
        <v>Year 1</v>
      </c>
      <c r="E25" s="30" t="str">
        <f t="shared" si="13"/>
        <v>Year 2</v>
      </c>
      <c r="F25" s="30" t="str">
        <f t="shared" si="13"/>
        <v>Year 3</v>
      </c>
      <c r="G25" s="30" t="str">
        <f t="shared" si="13"/>
        <v>Year 4</v>
      </c>
      <c r="H25" s="30" t="str">
        <f t="shared" si="13"/>
        <v>Year 5</v>
      </c>
      <c r="I25" s="30" t="str">
        <f t="shared" si="13"/>
        <v>Year 6</v>
      </c>
      <c r="J25" s="30" t="str">
        <f t="shared" si="13"/>
        <v>Year 7</v>
      </c>
      <c r="K25" s="30" t="str">
        <f t="shared" si="13"/>
        <v>Year 8</v>
      </c>
      <c r="L25" s="30" t="str">
        <f t="shared" si="13"/>
        <v>Year 9</v>
      </c>
      <c r="M25" s="30" t="str">
        <f t="shared" si="13"/>
        <v>Year 10</v>
      </c>
      <c r="N25" s="30" t="str">
        <f t="shared" si="13"/>
        <v>Year 11</v>
      </c>
      <c r="O25" s="30" t="str">
        <f t="shared" si="13"/>
        <v>Year 12</v>
      </c>
      <c r="P25" s="30" t="str">
        <f t="shared" si="13"/>
        <v>Year 13</v>
      </c>
      <c r="Q25" s="30" t="str">
        <f t="shared" si="13"/>
        <v>Year 14</v>
      </c>
      <c r="R25" s="30" t="str">
        <f t="shared" si="13"/>
        <v>Year 15</v>
      </c>
      <c r="S25" s="30" t="str">
        <f t="shared" si="13"/>
        <v>Year 16</v>
      </c>
      <c r="T25" s="30" t="str">
        <f t="shared" si="13"/>
        <v>Year 17</v>
      </c>
      <c r="U25" s="30" t="str">
        <f t="shared" si="13"/>
        <v>Year 18</v>
      </c>
      <c r="V25" s="30" t="str">
        <f t="shared" si="13"/>
        <v>Year 19</v>
      </c>
      <c r="W25" s="30" t="str">
        <f t="shared" si="13"/>
        <v>Year 20</v>
      </c>
      <c r="X25" s="30" t="str">
        <f t="shared" si="13"/>
        <v>Year 21</v>
      </c>
      <c r="Y25" s="30" t="str">
        <f t="shared" si="13"/>
        <v>Year 22</v>
      </c>
      <c r="Z25" s="30" t="str">
        <f t="shared" si="13"/>
        <v>Year 23</v>
      </c>
      <c r="AA25" s="30" t="str">
        <f t="shared" si="13"/>
        <v>Year 24</v>
      </c>
      <c r="AB25" s="30" t="str">
        <f t="shared" si="13"/>
        <v>Year 25</v>
      </c>
      <c r="AC25" s="30" t="str">
        <f t="shared" si="13"/>
        <v>Year 26</v>
      </c>
      <c r="AD25" s="30" t="str">
        <f t="shared" si="13"/>
        <v>Year 27</v>
      </c>
      <c r="AE25" s="30" t="str">
        <f t="shared" si="13"/>
        <v>Year 28</v>
      </c>
      <c r="AF25" s="30" t="str">
        <f t="shared" si="13"/>
        <v>Year 29</v>
      </c>
      <c r="AG25" s="30" t="str">
        <f t="shared" si="13"/>
        <v>Year 30</v>
      </c>
      <c r="AH25" s="30" t="str">
        <f t="shared" si="13"/>
        <v>Year 31</v>
      </c>
      <c r="AI25" s="30" t="str">
        <f t="shared" ref="AI25:AZ25" si="14">"Year "&amp;AI24</f>
        <v>Year 32</v>
      </c>
      <c r="AJ25" s="30" t="str">
        <f t="shared" si="14"/>
        <v>Year 33</v>
      </c>
      <c r="AK25" s="30" t="str">
        <f t="shared" si="14"/>
        <v>Year 34</v>
      </c>
      <c r="AL25" s="30" t="str">
        <f t="shared" si="14"/>
        <v>Year 35</v>
      </c>
      <c r="AM25" s="30" t="str">
        <f t="shared" si="14"/>
        <v>Year 36</v>
      </c>
      <c r="AN25" s="30" t="str">
        <f t="shared" si="14"/>
        <v>Year 37</v>
      </c>
      <c r="AO25" s="30" t="str">
        <f t="shared" si="14"/>
        <v>Year 38</v>
      </c>
      <c r="AP25" s="30" t="str">
        <f t="shared" si="14"/>
        <v>Year 39</v>
      </c>
      <c r="AQ25" s="30" t="str">
        <f t="shared" si="14"/>
        <v>Year 40</v>
      </c>
      <c r="AR25" s="30" t="str">
        <f t="shared" si="14"/>
        <v>Year 41</v>
      </c>
      <c r="AS25" s="30" t="str">
        <f t="shared" si="14"/>
        <v>Year 42</v>
      </c>
      <c r="AT25" s="30" t="str">
        <f t="shared" si="14"/>
        <v>Year 43</v>
      </c>
      <c r="AU25" s="30" t="str">
        <f t="shared" si="14"/>
        <v>Year 44</v>
      </c>
      <c r="AV25" s="30" t="str">
        <f t="shared" si="14"/>
        <v>Year 45</v>
      </c>
      <c r="AW25" s="30" t="str">
        <f t="shared" si="14"/>
        <v>Year 46</v>
      </c>
      <c r="AX25" s="30" t="str">
        <f t="shared" si="14"/>
        <v>Year 47</v>
      </c>
      <c r="AY25" s="30" t="str">
        <f t="shared" si="14"/>
        <v>Year 48</v>
      </c>
      <c r="AZ25" s="30" t="str">
        <f t="shared" si="14"/>
        <v>Year 49</v>
      </c>
    </row>
    <row r="26" spans="2:52">
      <c r="B26" s="26" t="s">
        <v>14</v>
      </c>
      <c r="D26" s="1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2:52">
      <c r="B27" s="1" t="s">
        <v>25</v>
      </c>
      <c r="D27" s="2">
        <f>F7</f>
        <v>3430</v>
      </c>
      <c r="E27" s="2">
        <f t="shared" ref="E27:AZ27" si="15">D27*(1+E28)</f>
        <v>3567.2000000000003</v>
      </c>
      <c r="F27" s="2">
        <f t="shared" si="15"/>
        <v>3709.8880000000004</v>
      </c>
      <c r="G27" s="2">
        <f t="shared" si="15"/>
        <v>3858.2835200000004</v>
      </c>
      <c r="H27" s="2">
        <f t="shared" si="15"/>
        <v>4012.6148608000008</v>
      </c>
      <c r="I27" s="2">
        <f t="shared" si="15"/>
        <v>4173.1194552320012</v>
      </c>
      <c r="J27" s="2">
        <f t="shared" si="15"/>
        <v>4340.044233441281</v>
      </c>
      <c r="K27" s="2">
        <f t="shared" si="15"/>
        <v>4513.6460027789326</v>
      </c>
      <c r="L27" s="2">
        <f t="shared" si="15"/>
        <v>4694.1918428900899</v>
      </c>
      <c r="M27" s="2">
        <f t="shared" si="15"/>
        <v>4881.9595166056934</v>
      </c>
      <c r="N27" s="2">
        <f t="shared" si="15"/>
        <v>5077.2378972699216</v>
      </c>
      <c r="O27" s="2">
        <f t="shared" si="15"/>
        <v>5280.3274131607186</v>
      </c>
      <c r="P27" s="2">
        <f t="shared" si="15"/>
        <v>5491.5405096871473</v>
      </c>
      <c r="Q27" s="2">
        <f t="shared" si="15"/>
        <v>5711.2021300746337</v>
      </c>
      <c r="R27" s="2">
        <f t="shared" si="15"/>
        <v>5939.6502152776193</v>
      </c>
      <c r="S27" s="2">
        <f t="shared" si="15"/>
        <v>6177.2362238887245</v>
      </c>
      <c r="T27" s="2">
        <f t="shared" si="15"/>
        <v>6424.3256728442739</v>
      </c>
      <c r="U27" s="2">
        <f t="shared" si="15"/>
        <v>6681.2986997580447</v>
      </c>
      <c r="V27" s="2">
        <f t="shared" si="15"/>
        <v>6948.5506477483668</v>
      </c>
      <c r="W27" s="2">
        <f t="shared" si="15"/>
        <v>7226.492673658302</v>
      </c>
      <c r="X27" s="2">
        <f t="shared" si="15"/>
        <v>7515.552380604634</v>
      </c>
      <c r="Y27" s="2">
        <f t="shared" si="15"/>
        <v>7816.1744758288196</v>
      </c>
      <c r="Z27" s="2">
        <f t="shared" si="15"/>
        <v>8128.8214548619726</v>
      </c>
      <c r="AA27" s="2">
        <f t="shared" si="15"/>
        <v>8453.9743130564511</v>
      </c>
      <c r="AB27" s="2">
        <f t="shared" si="15"/>
        <v>8792.1332855787095</v>
      </c>
      <c r="AC27" s="2">
        <f t="shared" si="15"/>
        <v>9143.818617001858</v>
      </c>
      <c r="AD27" s="2">
        <f t="shared" si="15"/>
        <v>9509.5713616819321</v>
      </c>
      <c r="AE27" s="2">
        <f t="shared" si="15"/>
        <v>9889.95421614921</v>
      </c>
      <c r="AF27" s="2">
        <f t="shared" si="15"/>
        <v>10285.552384795179</v>
      </c>
      <c r="AG27" s="2">
        <f t="shared" si="15"/>
        <v>10696.974480186987</v>
      </c>
      <c r="AH27" s="2">
        <f t="shared" si="15"/>
        <v>11124.853459394468</v>
      </c>
      <c r="AI27" s="2">
        <f t="shared" si="15"/>
        <v>11569.847597770247</v>
      </c>
      <c r="AJ27" s="2">
        <f t="shared" si="15"/>
        <v>12032.641501681057</v>
      </c>
      <c r="AK27" s="2">
        <f t="shared" si="15"/>
        <v>12513.9471617483</v>
      </c>
      <c r="AL27" s="2">
        <f t="shared" si="15"/>
        <v>13014.505048218232</v>
      </c>
      <c r="AM27" s="2">
        <f t="shared" si="15"/>
        <v>13535.085250146962</v>
      </c>
      <c r="AN27" s="2">
        <f t="shared" si="15"/>
        <v>14076.488660152841</v>
      </c>
      <c r="AO27" s="2">
        <f t="shared" si="15"/>
        <v>14639.548206558955</v>
      </c>
      <c r="AP27" s="2">
        <f t="shared" si="15"/>
        <v>15225.130134821313</v>
      </c>
      <c r="AQ27" s="2">
        <f t="shared" si="15"/>
        <v>15834.135340214167</v>
      </c>
      <c r="AR27" s="2">
        <f t="shared" si="15"/>
        <v>16467.500753822733</v>
      </c>
      <c r="AS27" s="2">
        <f t="shared" si="15"/>
        <v>17126.200783975644</v>
      </c>
      <c r="AT27" s="2">
        <f t="shared" si="15"/>
        <v>17811.248815334671</v>
      </c>
      <c r="AU27" s="2">
        <f t="shared" si="15"/>
        <v>18523.698767948059</v>
      </c>
      <c r="AV27" s="2">
        <f t="shared" si="15"/>
        <v>19264.646718665983</v>
      </c>
      <c r="AW27" s="2">
        <f t="shared" si="15"/>
        <v>20035.232587412622</v>
      </c>
      <c r="AX27" s="2">
        <f t="shared" si="15"/>
        <v>20836.641890909126</v>
      </c>
      <c r="AY27" s="2">
        <f t="shared" si="15"/>
        <v>21670.107566545492</v>
      </c>
      <c r="AZ27" s="2">
        <f t="shared" si="15"/>
        <v>22536.911869207313</v>
      </c>
    </row>
    <row r="28" spans="2:52">
      <c r="B28" s="23" t="s">
        <v>12</v>
      </c>
      <c r="C28" s="22"/>
      <c r="D28" s="12">
        <v>0.04</v>
      </c>
      <c r="E28" s="21">
        <f t="shared" ref="E28:AZ28" si="16">D28</f>
        <v>0.04</v>
      </c>
      <c r="F28" s="21">
        <f t="shared" si="16"/>
        <v>0.04</v>
      </c>
      <c r="G28" s="21">
        <f t="shared" si="16"/>
        <v>0.04</v>
      </c>
      <c r="H28" s="21">
        <f t="shared" si="16"/>
        <v>0.04</v>
      </c>
      <c r="I28" s="21">
        <f t="shared" si="16"/>
        <v>0.04</v>
      </c>
      <c r="J28" s="21">
        <f t="shared" si="16"/>
        <v>0.04</v>
      </c>
      <c r="K28" s="21">
        <f t="shared" si="16"/>
        <v>0.04</v>
      </c>
      <c r="L28" s="21">
        <f t="shared" si="16"/>
        <v>0.04</v>
      </c>
      <c r="M28" s="21">
        <f t="shared" si="16"/>
        <v>0.04</v>
      </c>
      <c r="N28" s="21">
        <f t="shared" si="16"/>
        <v>0.04</v>
      </c>
      <c r="O28" s="21">
        <f t="shared" si="16"/>
        <v>0.04</v>
      </c>
      <c r="P28" s="21">
        <f t="shared" si="16"/>
        <v>0.04</v>
      </c>
      <c r="Q28" s="21">
        <f t="shared" si="16"/>
        <v>0.04</v>
      </c>
      <c r="R28" s="21">
        <f t="shared" si="16"/>
        <v>0.04</v>
      </c>
      <c r="S28" s="21">
        <f t="shared" si="16"/>
        <v>0.04</v>
      </c>
      <c r="T28" s="21">
        <f t="shared" si="16"/>
        <v>0.04</v>
      </c>
      <c r="U28" s="21">
        <f t="shared" si="16"/>
        <v>0.04</v>
      </c>
      <c r="V28" s="21">
        <f t="shared" si="16"/>
        <v>0.04</v>
      </c>
      <c r="W28" s="21">
        <f t="shared" si="16"/>
        <v>0.04</v>
      </c>
      <c r="X28" s="21">
        <f t="shared" si="16"/>
        <v>0.04</v>
      </c>
      <c r="Y28" s="21">
        <f t="shared" si="16"/>
        <v>0.04</v>
      </c>
      <c r="Z28" s="21">
        <f t="shared" si="16"/>
        <v>0.04</v>
      </c>
      <c r="AA28" s="21">
        <f t="shared" si="16"/>
        <v>0.04</v>
      </c>
      <c r="AB28" s="21">
        <f t="shared" si="16"/>
        <v>0.04</v>
      </c>
      <c r="AC28" s="21">
        <f t="shared" si="16"/>
        <v>0.04</v>
      </c>
      <c r="AD28" s="21">
        <f t="shared" si="16"/>
        <v>0.04</v>
      </c>
      <c r="AE28" s="21">
        <f t="shared" si="16"/>
        <v>0.04</v>
      </c>
      <c r="AF28" s="21">
        <f t="shared" si="16"/>
        <v>0.04</v>
      </c>
      <c r="AG28" s="21">
        <f t="shared" si="16"/>
        <v>0.04</v>
      </c>
      <c r="AH28" s="21">
        <f t="shared" si="16"/>
        <v>0.04</v>
      </c>
      <c r="AI28" s="21">
        <f t="shared" si="16"/>
        <v>0.04</v>
      </c>
      <c r="AJ28" s="21">
        <f t="shared" si="16"/>
        <v>0.04</v>
      </c>
      <c r="AK28" s="21">
        <f t="shared" si="16"/>
        <v>0.04</v>
      </c>
      <c r="AL28" s="21">
        <f t="shared" si="16"/>
        <v>0.04</v>
      </c>
      <c r="AM28" s="21">
        <f t="shared" si="16"/>
        <v>0.04</v>
      </c>
      <c r="AN28" s="21">
        <f t="shared" si="16"/>
        <v>0.04</v>
      </c>
      <c r="AO28" s="21">
        <f t="shared" si="16"/>
        <v>0.04</v>
      </c>
      <c r="AP28" s="21">
        <f t="shared" si="16"/>
        <v>0.04</v>
      </c>
      <c r="AQ28" s="21">
        <f t="shared" si="16"/>
        <v>0.04</v>
      </c>
      <c r="AR28" s="21">
        <f t="shared" si="16"/>
        <v>0.04</v>
      </c>
      <c r="AS28" s="21">
        <f t="shared" si="16"/>
        <v>0.04</v>
      </c>
      <c r="AT28" s="21">
        <f t="shared" si="16"/>
        <v>0.04</v>
      </c>
      <c r="AU28" s="21">
        <f t="shared" si="16"/>
        <v>0.04</v>
      </c>
      <c r="AV28" s="21">
        <f t="shared" si="16"/>
        <v>0.04</v>
      </c>
      <c r="AW28" s="21">
        <f t="shared" si="16"/>
        <v>0.04</v>
      </c>
      <c r="AX28" s="21">
        <f t="shared" si="16"/>
        <v>0.04</v>
      </c>
      <c r="AY28" s="21">
        <f t="shared" si="16"/>
        <v>0.04</v>
      </c>
      <c r="AZ28" s="21">
        <f t="shared" si="16"/>
        <v>0.04</v>
      </c>
    </row>
    <row r="29" spans="2:52" ht="15" thickBot="1">
      <c r="B29" s="16" t="s">
        <v>24</v>
      </c>
      <c r="C29" s="15">
        <f>D21</f>
        <v>0</v>
      </c>
      <c r="D29" s="15">
        <f t="shared" ref="D29:AI29" si="17">D27</f>
        <v>3430</v>
      </c>
      <c r="E29" s="15">
        <f t="shared" si="17"/>
        <v>3567.2000000000003</v>
      </c>
      <c r="F29" s="15">
        <f t="shared" si="17"/>
        <v>3709.8880000000004</v>
      </c>
      <c r="G29" s="15">
        <f t="shared" si="17"/>
        <v>3858.2835200000004</v>
      </c>
      <c r="H29" s="15">
        <f t="shared" si="17"/>
        <v>4012.6148608000008</v>
      </c>
      <c r="I29" s="15">
        <f t="shared" si="17"/>
        <v>4173.1194552320012</v>
      </c>
      <c r="J29" s="15">
        <f t="shared" si="17"/>
        <v>4340.044233441281</v>
      </c>
      <c r="K29" s="15">
        <f t="shared" si="17"/>
        <v>4513.6460027789326</v>
      </c>
      <c r="L29" s="15">
        <f t="shared" si="17"/>
        <v>4694.1918428900899</v>
      </c>
      <c r="M29" s="15">
        <f t="shared" si="17"/>
        <v>4881.9595166056934</v>
      </c>
      <c r="N29" s="15">
        <f t="shared" si="17"/>
        <v>5077.2378972699216</v>
      </c>
      <c r="O29" s="15">
        <f t="shared" si="17"/>
        <v>5280.3274131607186</v>
      </c>
      <c r="P29" s="15">
        <f t="shared" si="17"/>
        <v>5491.5405096871473</v>
      </c>
      <c r="Q29" s="15">
        <f t="shared" si="17"/>
        <v>5711.2021300746337</v>
      </c>
      <c r="R29" s="15">
        <f t="shared" si="17"/>
        <v>5939.6502152776193</v>
      </c>
      <c r="S29" s="15">
        <f t="shared" si="17"/>
        <v>6177.2362238887245</v>
      </c>
      <c r="T29" s="15">
        <f t="shared" si="17"/>
        <v>6424.3256728442739</v>
      </c>
      <c r="U29" s="15">
        <f t="shared" si="17"/>
        <v>6681.2986997580447</v>
      </c>
      <c r="V29" s="15">
        <f t="shared" si="17"/>
        <v>6948.5506477483668</v>
      </c>
      <c r="W29" s="15">
        <f t="shared" si="17"/>
        <v>7226.492673658302</v>
      </c>
      <c r="X29" s="15">
        <f t="shared" si="17"/>
        <v>7515.552380604634</v>
      </c>
      <c r="Y29" s="15">
        <f t="shared" si="17"/>
        <v>7816.1744758288196</v>
      </c>
      <c r="Z29" s="15">
        <f t="shared" si="17"/>
        <v>8128.8214548619726</v>
      </c>
      <c r="AA29" s="15">
        <f t="shared" si="17"/>
        <v>8453.9743130564511</v>
      </c>
      <c r="AB29" s="15">
        <f t="shared" si="17"/>
        <v>8792.1332855787095</v>
      </c>
      <c r="AC29" s="15">
        <f t="shared" si="17"/>
        <v>9143.818617001858</v>
      </c>
      <c r="AD29" s="15">
        <f t="shared" si="17"/>
        <v>9509.5713616819321</v>
      </c>
      <c r="AE29" s="15">
        <f t="shared" si="17"/>
        <v>9889.95421614921</v>
      </c>
      <c r="AF29" s="15">
        <f t="shared" si="17"/>
        <v>10285.552384795179</v>
      </c>
      <c r="AG29" s="15">
        <f t="shared" si="17"/>
        <v>10696.974480186987</v>
      </c>
      <c r="AH29" s="15">
        <f t="shared" si="17"/>
        <v>11124.853459394468</v>
      </c>
      <c r="AI29" s="15">
        <f t="shared" si="17"/>
        <v>11569.847597770247</v>
      </c>
      <c r="AJ29" s="15">
        <f t="shared" ref="AJ29:AZ29" si="18">AJ27</f>
        <v>12032.641501681057</v>
      </c>
      <c r="AK29" s="15">
        <f t="shared" si="18"/>
        <v>12513.9471617483</v>
      </c>
      <c r="AL29" s="15">
        <f t="shared" si="18"/>
        <v>13014.505048218232</v>
      </c>
      <c r="AM29" s="15">
        <f t="shared" si="18"/>
        <v>13535.085250146962</v>
      </c>
      <c r="AN29" s="15">
        <f t="shared" si="18"/>
        <v>14076.488660152841</v>
      </c>
      <c r="AO29" s="15">
        <f t="shared" si="18"/>
        <v>14639.548206558955</v>
      </c>
      <c r="AP29" s="15">
        <f t="shared" si="18"/>
        <v>15225.130134821313</v>
      </c>
      <c r="AQ29" s="15">
        <f t="shared" si="18"/>
        <v>15834.135340214167</v>
      </c>
      <c r="AR29" s="15">
        <f t="shared" si="18"/>
        <v>16467.500753822733</v>
      </c>
      <c r="AS29" s="15">
        <f t="shared" si="18"/>
        <v>17126.200783975644</v>
      </c>
      <c r="AT29" s="15">
        <f t="shared" si="18"/>
        <v>17811.248815334671</v>
      </c>
      <c r="AU29" s="15">
        <f t="shared" si="18"/>
        <v>18523.698767948059</v>
      </c>
      <c r="AV29" s="15">
        <f t="shared" si="18"/>
        <v>19264.646718665983</v>
      </c>
      <c r="AW29" s="15">
        <f t="shared" si="18"/>
        <v>20035.232587412622</v>
      </c>
      <c r="AX29" s="15">
        <f t="shared" si="18"/>
        <v>20836.641890909126</v>
      </c>
      <c r="AY29" s="15">
        <f t="shared" si="18"/>
        <v>21670.107566545492</v>
      </c>
      <c r="AZ29" s="15">
        <f t="shared" si="18"/>
        <v>22536.911869207313</v>
      </c>
    </row>
    <row r="31" spans="2:52">
      <c r="B31" s="1" t="s">
        <v>3</v>
      </c>
      <c r="C31" s="2">
        <f t="shared" ref="C31:AH31" si="19">C29/(1+$C$20)^C24</f>
        <v>0</v>
      </c>
      <c r="D31" s="2">
        <f t="shared" si="19"/>
        <v>3146.788990825688</v>
      </c>
      <c r="E31" s="2">
        <f t="shared" si="19"/>
        <v>3002.4408719804728</v>
      </c>
      <c r="F31" s="2">
        <f t="shared" si="19"/>
        <v>2864.7142264767813</v>
      </c>
      <c r="G31" s="2">
        <f t="shared" si="19"/>
        <v>2733.3053170053695</v>
      </c>
      <c r="H31" s="2">
        <f t="shared" si="19"/>
        <v>2607.9243391610862</v>
      </c>
      <c r="I31" s="2">
        <f t="shared" si="19"/>
        <v>2488.2947823188347</v>
      </c>
      <c r="J31" s="2">
        <f t="shared" si="19"/>
        <v>2374.1528198271449</v>
      </c>
      <c r="K31" s="2">
        <f t="shared" si="19"/>
        <v>2265.2467271745236</v>
      </c>
      <c r="L31" s="2">
        <f t="shared" si="19"/>
        <v>2161.3363268454168</v>
      </c>
      <c r="M31" s="2">
        <f t="shared" si="19"/>
        <v>2062.1924586414984</v>
      </c>
      <c r="N31" s="2">
        <f t="shared" si="19"/>
        <v>1967.5964743001455</v>
      </c>
      <c r="O31" s="2">
        <f t="shared" si="19"/>
        <v>1877.3397552955519</v>
      </c>
      <c r="P31" s="2">
        <f t="shared" si="19"/>
        <v>1791.2232527590581</v>
      </c>
      <c r="Q31" s="2">
        <f t="shared" si="19"/>
        <v>1709.0570485040557</v>
      </c>
      <c r="R31" s="2">
        <f t="shared" si="19"/>
        <v>1630.6599361873559</v>
      </c>
      <c r="S31" s="2">
        <f t="shared" si="19"/>
        <v>1555.8590216833488</v>
      </c>
      <c r="T31" s="2">
        <f t="shared" si="19"/>
        <v>1484.4893417896174</v>
      </c>
      <c r="U31" s="2">
        <f t="shared" si="19"/>
        <v>1416.3935004231207</v>
      </c>
      <c r="V31" s="2">
        <f t="shared" si="19"/>
        <v>1351.4213215046291</v>
      </c>
      <c r="W31" s="2">
        <f t="shared" si="19"/>
        <v>1289.4295177658848</v>
      </c>
      <c r="X31" s="2">
        <f t="shared" si="19"/>
        <v>1230.2813747491007</v>
      </c>
      <c r="Y31" s="2">
        <f t="shared" si="19"/>
        <v>1173.8464493018944</v>
      </c>
      <c r="Z31" s="2">
        <f t="shared" si="19"/>
        <v>1120.000281902725</v>
      </c>
      <c r="AA31" s="2">
        <f t="shared" si="19"/>
        <v>1068.6241221824164</v>
      </c>
      <c r="AB31" s="2">
        <f t="shared" si="19"/>
        <v>1019.6046670364337</v>
      </c>
      <c r="AC31" s="2">
        <f t="shared" si="19"/>
        <v>972.83381075035879</v>
      </c>
      <c r="AD31" s="2">
        <f t="shared" si="19"/>
        <v>928.2084065874983</v>
      </c>
      <c r="AE31" s="2">
        <f t="shared" si="19"/>
        <v>885.63003931284243</v>
      </c>
      <c r="AF31" s="2">
        <f t="shared" si="19"/>
        <v>845.00480815170283</v>
      </c>
      <c r="AG31" s="2">
        <f t="shared" si="19"/>
        <v>806.24311970437702</v>
      </c>
      <c r="AH31" s="2">
        <f t="shared" si="19"/>
        <v>769.25949036013958</v>
      </c>
      <c r="AI31" s="2">
        <f t="shared" ref="AI31:AZ31" si="20">AI29/(1+$C$20)^AI24</f>
        <v>733.97235777481217</v>
      </c>
      <c r="AJ31" s="2">
        <f t="shared" si="20"/>
        <v>700.30390099615101</v>
      </c>
      <c r="AK31" s="2">
        <f t="shared" si="20"/>
        <v>668.17986884036418</v>
      </c>
      <c r="AL31" s="2">
        <f t="shared" si="20"/>
        <v>637.52941614126496</v>
      </c>
      <c r="AM31" s="2">
        <f t="shared" si="20"/>
        <v>608.28494751093172</v>
      </c>
      <c r="AN31" s="2">
        <f t="shared" si="20"/>
        <v>580.38196826731098</v>
      </c>
      <c r="AO31" s="2">
        <f t="shared" si="20"/>
        <v>553.75894220000305</v>
      </c>
      <c r="AP31" s="2">
        <f t="shared" si="20"/>
        <v>528.35715586055346</v>
      </c>
      <c r="AQ31" s="2">
        <f t="shared" si="20"/>
        <v>504.12058907795921</v>
      </c>
      <c r="AR31" s="2">
        <f t="shared" si="20"/>
        <v>480.99579141383259</v>
      </c>
      <c r="AS31" s="2">
        <f t="shared" si="20"/>
        <v>458.93176428475772</v>
      </c>
      <c r="AT31" s="2">
        <f t="shared" si="20"/>
        <v>437.87984849187893</v>
      </c>
      <c r="AU31" s="2">
        <f t="shared" si="20"/>
        <v>417.79361690968273</v>
      </c>
      <c r="AV31" s="2">
        <f t="shared" si="20"/>
        <v>398.62877209731187</v>
      </c>
      <c r="AW31" s="2">
        <f t="shared" si="20"/>
        <v>380.3430486066095</v>
      </c>
      <c r="AX31" s="2">
        <f t="shared" si="20"/>
        <v>362.89611977144392</v>
      </c>
      <c r="AY31" s="2">
        <f t="shared" si="20"/>
        <v>346.24950877275381</v>
      </c>
      <c r="AZ31" s="2">
        <f t="shared" si="20"/>
        <v>330.36650378317796</v>
      </c>
    </row>
    <row r="32" spans="2:52">
      <c r="B32" s="13" t="s">
        <v>7</v>
      </c>
      <c r="C32" s="12">
        <v>0.09</v>
      </c>
      <c r="D32" s="2"/>
    </row>
    <row r="34" spans="2:3">
      <c r="B34" s="39" t="s">
        <v>34</v>
      </c>
      <c r="C34" s="38">
        <f>NPV(C32,C29:AZ29)</f>
        <v>56631.538276431042</v>
      </c>
    </row>
  </sheetData>
  <mergeCells count="1">
    <mergeCell ref="B2:M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C42"/>
  <sheetViews>
    <sheetView tabSelected="1" zoomScale="200" zoomScaleNormal="200" zoomScalePageLayoutView="200" workbookViewId="0">
      <selection activeCell="D16" sqref="D16"/>
    </sheetView>
  </sheetViews>
  <sheetFormatPr baseColWidth="10" defaultColWidth="8.83203125" defaultRowHeight="14" x14ac:dyDescent="0"/>
  <cols>
    <col min="1" max="1" width="4.6640625" style="1" customWidth="1"/>
    <col min="2" max="2" width="19.5" style="1" bestFit="1" customWidth="1"/>
    <col min="3" max="3" width="11" style="1" customWidth="1"/>
    <col min="4" max="4" width="11" style="1" bestFit="1" customWidth="1"/>
    <col min="5" max="6" width="10.5" style="1" bestFit="1" customWidth="1"/>
    <col min="7" max="7" width="11" style="1" customWidth="1"/>
    <col min="8" max="8" width="11" style="1" bestFit="1" customWidth="1"/>
    <col min="9" max="16384" width="8.83203125" style="1"/>
  </cols>
  <sheetData>
    <row r="2" spans="2:52" ht="19" thickBot="1">
      <c r="B2" s="44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2:52">
      <c r="B4" s="34" t="s">
        <v>23</v>
      </c>
      <c r="C4" s="37">
        <v>2015</v>
      </c>
    </row>
    <row r="5" spans="2:52">
      <c r="B5" s="34" t="s">
        <v>22</v>
      </c>
      <c r="C5" s="37">
        <v>155</v>
      </c>
    </row>
    <row r="6" spans="2:52">
      <c r="B6" s="34" t="s">
        <v>21</v>
      </c>
      <c r="C6" s="24">
        <v>170</v>
      </c>
    </row>
    <row r="7" spans="2:52">
      <c r="B7" s="34" t="s">
        <v>20</v>
      </c>
      <c r="C7" s="33">
        <f>C5*C6</f>
        <v>26350</v>
      </c>
    </row>
    <row r="8" spans="2:52">
      <c r="B8" s="34" t="s">
        <v>19</v>
      </c>
      <c r="C8" s="36">
        <v>750</v>
      </c>
    </row>
    <row r="9" spans="2:52">
      <c r="B9" s="34" t="s">
        <v>18</v>
      </c>
      <c r="C9" s="36">
        <f>C7+C8</f>
        <v>27100</v>
      </c>
    </row>
    <row r="10" spans="2:52">
      <c r="B10" s="34" t="s">
        <v>17</v>
      </c>
      <c r="C10" s="35">
        <f>C9/C5</f>
        <v>174.83870967741936</v>
      </c>
      <c r="E10" s="34"/>
      <c r="F10" s="33"/>
    </row>
    <row r="11" spans="2:52">
      <c r="D11" s="11"/>
    </row>
    <row r="12" spans="2:52" s="32" customFormat="1" ht="11">
      <c r="C12" s="32">
        <v>0</v>
      </c>
      <c r="D12" s="32">
        <f t="shared" ref="D12:AW12" si="0">C12+1</f>
        <v>1</v>
      </c>
      <c r="E12" s="32">
        <f t="shared" si="0"/>
        <v>2</v>
      </c>
      <c r="F12" s="32">
        <f t="shared" si="0"/>
        <v>3</v>
      </c>
      <c r="G12" s="32">
        <f t="shared" si="0"/>
        <v>4</v>
      </c>
      <c r="H12" s="32">
        <f t="shared" si="0"/>
        <v>5</v>
      </c>
      <c r="I12" s="32">
        <f t="shared" si="0"/>
        <v>6</v>
      </c>
      <c r="J12" s="32">
        <f t="shared" si="0"/>
        <v>7</v>
      </c>
      <c r="K12" s="32">
        <f t="shared" si="0"/>
        <v>8</v>
      </c>
      <c r="L12" s="32">
        <f t="shared" si="0"/>
        <v>9</v>
      </c>
      <c r="M12" s="32">
        <f t="shared" si="0"/>
        <v>10</v>
      </c>
      <c r="N12" s="32">
        <f t="shared" si="0"/>
        <v>11</v>
      </c>
      <c r="O12" s="32">
        <f t="shared" si="0"/>
        <v>12</v>
      </c>
      <c r="P12" s="32">
        <f t="shared" si="0"/>
        <v>13</v>
      </c>
      <c r="Q12" s="32">
        <f t="shared" si="0"/>
        <v>14</v>
      </c>
      <c r="R12" s="32">
        <f t="shared" si="0"/>
        <v>15</v>
      </c>
      <c r="S12" s="32">
        <f t="shared" si="0"/>
        <v>16</v>
      </c>
      <c r="T12" s="32">
        <f t="shared" si="0"/>
        <v>17</v>
      </c>
      <c r="U12" s="32">
        <f t="shared" si="0"/>
        <v>18</v>
      </c>
      <c r="V12" s="32">
        <f t="shared" si="0"/>
        <v>19</v>
      </c>
      <c r="W12" s="32">
        <f t="shared" si="0"/>
        <v>20</v>
      </c>
      <c r="X12" s="32">
        <f t="shared" si="0"/>
        <v>21</v>
      </c>
      <c r="Y12" s="32">
        <f t="shared" si="0"/>
        <v>22</v>
      </c>
      <c r="Z12" s="32">
        <f t="shared" si="0"/>
        <v>23</v>
      </c>
      <c r="AA12" s="32">
        <f t="shared" si="0"/>
        <v>24</v>
      </c>
      <c r="AB12" s="32">
        <f t="shared" si="0"/>
        <v>25</v>
      </c>
      <c r="AC12" s="32">
        <f t="shared" si="0"/>
        <v>26</v>
      </c>
      <c r="AD12" s="32">
        <f t="shared" si="0"/>
        <v>27</v>
      </c>
      <c r="AE12" s="32">
        <f t="shared" si="0"/>
        <v>28</v>
      </c>
      <c r="AF12" s="32">
        <f t="shared" si="0"/>
        <v>29</v>
      </c>
      <c r="AG12" s="32">
        <f t="shared" si="0"/>
        <v>30</v>
      </c>
      <c r="AH12" s="32">
        <f t="shared" si="0"/>
        <v>31</v>
      </c>
      <c r="AI12" s="32">
        <f t="shared" si="0"/>
        <v>32</v>
      </c>
      <c r="AJ12" s="32">
        <f t="shared" si="0"/>
        <v>33</v>
      </c>
      <c r="AK12" s="32">
        <f t="shared" si="0"/>
        <v>34</v>
      </c>
      <c r="AL12" s="32">
        <f t="shared" si="0"/>
        <v>35</v>
      </c>
      <c r="AM12" s="32">
        <f t="shared" si="0"/>
        <v>36</v>
      </c>
      <c r="AN12" s="32">
        <f t="shared" si="0"/>
        <v>37</v>
      </c>
      <c r="AO12" s="32">
        <f t="shared" si="0"/>
        <v>38</v>
      </c>
      <c r="AP12" s="32">
        <f t="shared" si="0"/>
        <v>39</v>
      </c>
      <c r="AQ12" s="32">
        <f t="shared" si="0"/>
        <v>40</v>
      </c>
      <c r="AR12" s="32">
        <f t="shared" si="0"/>
        <v>41</v>
      </c>
      <c r="AS12" s="32">
        <f t="shared" si="0"/>
        <v>42</v>
      </c>
      <c r="AT12" s="32">
        <f t="shared" si="0"/>
        <v>43</v>
      </c>
      <c r="AU12" s="32">
        <f t="shared" si="0"/>
        <v>44</v>
      </c>
      <c r="AV12" s="32">
        <f t="shared" si="0"/>
        <v>45</v>
      </c>
      <c r="AW12" s="32">
        <f t="shared" si="0"/>
        <v>46</v>
      </c>
      <c r="AX12" s="32">
        <f t="shared" ref="AX12:AZ12" si="1">AW12+1</f>
        <v>47</v>
      </c>
      <c r="AY12" s="32">
        <f t="shared" si="1"/>
        <v>48</v>
      </c>
      <c r="AZ12" s="32">
        <f t="shared" si="1"/>
        <v>49</v>
      </c>
    </row>
    <row r="13" spans="2:52" s="27" customFormat="1">
      <c r="B13" s="31"/>
      <c r="C13" s="30" t="str">
        <f t="shared" ref="C13:AZ13" si="2">"Year "&amp;C12</f>
        <v>Year 0</v>
      </c>
      <c r="D13" s="30" t="str">
        <f t="shared" si="2"/>
        <v>Year 1</v>
      </c>
      <c r="E13" s="30" t="str">
        <f t="shared" si="2"/>
        <v>Year 2</v>
      </c>
      <c r="F13" s="30" t="str">
        <f t="shared" si="2"/>
        <v>Year 3</v>
      </c>
      <c r="G13" s="30" t="str">
        <f t="shared" si="2"/>
        <v>Year 4</v>
      </c>
      <c r="H13" s="30" t="str">
        <f t="shared" si="2"/>
        <v>Year 5</v>
      </c>
      <c r="I13" s="30" t="str">
        <f t="shared" si="2"/>
        <v>Year 6</v>
      </c>
      <c r="J13" s="30" t="str">
        <f t="shared" si="2"/>
        <v>Year 7</v>
      </c>
      <c r="K13" s="30" t="str">
        <f t="shared" si="2"/>
        <v>Year 8</v>
      </c>
      <c r="L13" s="30" t="str">
        <f t="shared" si="2"/>
        <v>Year 9</v>
      </c>
      <c r="M13" s="30" t="str">
        <f t="shared" si="2"/>
        <v>Year 10</v>
      </c>
      <c r="N13" s="30" t="str">
        <f t="shared" si="2"/>
        <v>Year 11</v>
      </c>
      <c r="O13" s="30" t="str">
        <f t="shared" si="2"/>
        <v>Year 12</v>
      </c>
      <c r="P13" s="30" t="str">
        <f t="shared" si="2"/>
        <v>Year 13</v>
      </c>
      <c r="Q13" s="30" t="str">
        <f t="shared" si="2"/>
        <v>Year 14</v>
      </c>
      <c r="R13" s="30" t="str">
        <f t="shared" si="2"/>
        <v>Year 15</v>
      </c>
      <c r="S13" s="30" t="str">
        <f t="shared" si="2"/>
        <v>Year 16</v>
      </c>
      <c r="T13" s="30" t="str">
        <f t="shared" si="2"/>
        <v>Year 17</v>
      </c>
      <c r="U13" s="30" t="str">
        <f t="shared" si="2"/>
        <v>Year 18</v>
      </c>
      <c r="V13" s="30" t="str">
        <f t="shared" si="2"/>
        <v>Year 19</v>
      </c>
      <c r="W13" s="30" t="str">
        <f t="shared" si="2"/>
        <v>Year 20</v>
      </c>
      <c r="X13" s="30" t="str">
        <f t="shared" si="2"/>
        <v>Year 21</v>
      </c>
      <c r="Y13" s="30" t="str">
        <f t="shared" si="2"/>
        <v>Year 22</v>
      </c>
      <c r="Z13" s="30" t="str">
        <f t="shared" si="2"/>
        <v>Year 23</v>
      </c>
      <c r="AA13" s="30" t="str">
        <f t="shared" si="2"/>
        <v>Year 24</v>
      </c>
      <c r="AB13" s="30" t="str">
        <f t="shared" si="2"/>
        <v>Year 25</v>
      </c>
      <c r="AC13" s="30" t="str">
        <f t="shared" si="2"/>
        <v>Year 26</v>
      </c>
      <c r="AD13" s="30" t="str">
        <f t="shared" si="2"/>
        <v>Year 27</v>
      </c>
      <c r="AE13" s="30" t="str">
        <f t="shared" si="2"/>
        <v>Year 28</v>
      </c>
      <c r="AF13" s="30" t="str">
        <f t="shared" si="2"/>
        <v>Year 29</v>
      </c>
      <c r="AG13" s="30" t="str">
        <f t="shared" si="2"/>
        <v>Year 30</v>
      </c>
      <c r="AH13" s="30" t="str">
        <f t="shared" si="2"/>
        <v>Year 31</v>
      </c>
      <c r="AI13" s="30" t="str">
        <f t="shared" si="2"/>
        <v>Year 32</v>
      </c>
      <c r="AJ13" s="30" t="str">
        <f t="shared" si="2"/>
        <v>Year 33</v>
      </c>
      <c r="AK13" s="30" t="str">
        <f t="shared" si="2"/>
        <v>Year 34</v>
      </c>
      <c r="AL13" s="30" t="str">
        <f t="shared" si="2"/>
        <v>Year 35</v>
      </c>
      <c r="AM13" s="30" t="str">
        <f t="shared" si="2"/>
        <v>Year 36</v>
      </c>
      <c r="AN13" s="30" t="str">
        <f t="shared" si="2"/>
        <v>Year 37</v>
      </c>
      <c r="AO13" s="30" t="str">
        <f t="shared" si="2"/>
        <v>Year 38</v>
      </c>
      <c r="AP13" s="30" t="str">
        <f t="shared" si="2"/>
        <v>Year 39</v>
      </c>
      <c r="AQ13" s="30" t="str">
        <f t="shared" si="2"/>
        <v>Year 40</v>
      </c>
      <c r="AR13" s="30" t="str">
        <f t="shared" si="2"/>
        <v>Year 41</v>
      </c>
      <c r="AS13" s="30" t="str">
        <f t="shared" si="2"/>
        <v>Year 42</v>
      </c>
      <c r="AT13" s="30" t="str">
        <f t="shared" si="2"/>
        <v>Year 43</v>
      </c>
      <c r="AU13" s="30" t="str">
        <f t="shared" si="2"/>
        <v>Year 44</v>
      </c>
      <c r="AV13" s="30" t="str">
        <f t="shared" si="2"/>
        <v>Year 45</v>
      </c>
      <c r="AW13" s="30" t="str">
        <f t="shared" si="2"/>
        <v>Year 46</v>
      </c>
      <c r="AX13" s="30" t="str">
        <f t="shared" si="2"/>
        <v>Year 47</v>
      </c>
      <c r="AY13" s="30" t="str">
        <f t="shared" si="2"/>
        <v>Year 48</v>
      </c>
      <c r="AZ13" s="30" t="str">
        <f t="shared" si="2"/>
        <v>Year 49</v>
      </c>
    </row>
    <row r="14" spans="2:52" s="27" customFormat="1">
      <c r="B14" s="26" t="s">
        <v>16</v>
      </c>
      <c r="C14" s="29"/>
      <c r="D14" s="28">
        <f>C4</f>
        <v>2015</v>
      </c>
      <c r="E14" s="28">
        <f t="shared" ref="E14:AW14" si="3">D14+1</f>
        <v>2016</v>
      </c>
      <c r="F14" s="28">
        <f t="shared" si="3"/>
        <v>2017</v>
      </c>
      <c r="G14" s="28">
        <f t="shared" si="3"/>
        <v>2018</v>
      </c>
      <c r="H14" s="28">
        <f t="shared" si="3"/>
        <v>2019</v>
      </c>
      <c r="I14" s="28">
        <f t="shared" si="3"/>
        <v>2020</v>
      </c>
      <c r="J14" s="28">
        <f t="shared" si="3"/>
        <v>2021</v>
      </c>
      <c r="K14" s="28">
        <f t="shared" si="3"/>
        <v>2022</v>
      </c>
      <c r="L14" s="28">
        <f t="shared" si="3"/>
        <v>2023</v>
      </c>
      <c r="M14" s="28">
        <f t="shared" si="3"/>
        <v>2024</v>
      </c>
      <c r="N14" s="28">
        <f t="shared" si="3"/>
        <v>2025</v>
      </c>
      <c r="O14" s="28">
        <f t="shared" si="3"/>
        <v>2026</v>
      </c>
      <c r="P14" s="28">
        <f t="shared" si="3"/>
        <v>2027</v>
      </c>
      <c r="Q14" s="28">
        <f t="shared" si="3"/>
        <v>2028</v>
      </c>
      <c r="R14" s="28">
        <f t="shared" si="3"/>
        <v>2029</v>
      </c>
      <c r="S14" s="28">
        <f t="shared" si="3"/>
        <v>2030</v>
      </c>
      <c r="T14" s="28">
        <f t="shared" si="3"/>
        <v>2031</v>
      </c>
      <c r="U14" s="28">
        <f t="shared" si="3"/>
        <v>2032</v>
      </c>
      <c r="V14" s="28">
        <f t="shared" si="3"/>
        <v>2033</v>
      </c>
      <c r="W14" s="28">
        <f t="shared" si="3"/>
        <v>2034</v>
      </c>
      <c r="X14" s="28">
        <f t="shared" si="3"/>
        <v>2035</v>
      </c>
      <c r="Y14" s="28">
        <f t="shared" si="3"/>
        <v>2036</v>
      </c>
      <c r="Z14" s="28">
        <f t="shared" si="3"/>
        <v>2037</v>
      </c>
      <c r="AA14" s="28">
        <f t="shared" si="3"/>
        <v>2038</v>
      </c>
      <c r="AB14" s="28">
        <f t="shared" si="3"/>
        <v>2039</v>
      </c>
      <c r="AC14" s="28">
        <f t="shared" si="3"/>
        <v>2040</v>
      </c>
      <c r="AD14" s="28">
        <f t="shared" si="3"/>
        <v>2041</v>
      </c>
      <c r="AE14" s="28">
        <f t="shared" si="3"/>
        <v>2042</v>
      </c>
      <c r="AF14" s="28">
        <f t="shared" si="3"/>
        <v>2043</v>
      </c>
      <c r="AG14" s="28">
        <f t="shared" si="3"/>
        <v>2044</v>
      </c>
      <c r="AH14" s="28">
        <f t="shared" si="3"/>
        <v>2045</v>
      </c>
      <c r="AI14" s="28">
        <f t="shared" si="3"/>
        <v>2046</v>
      </c>
      <c r="AJ14" s="28">
        <f t="shared" si="3"/>
        <v>2047</v>
      </c>
      <c r="AK14" s="28">
        <f t="shared" si="3"/>
        <v>2048</v>
      </c>
      <c r="AL14" s="28">
        <f t="shared" si="3"/>
        <v>2049</v>
      </c>
      <c r="AM14" s="28">
        <f t="shared" si="3"/>
        <v>2050</v>
      </c>
      <c r="AN14" s="28">
        <f t="shared" si="3"/>
        <v>2051</v>
      </c>
      <c r="AO14" s="28">
        <f t="shared" si="3"/>
        <v>2052</v>
      </c>
      <c r="AP14" s="28">
        <f t="shared" si="3"/>
        <v>2053</v>
      </c>
      <c r="AQ14" s="28">
        <f t="shared" si="3"/>
        <v>2054</v>
      </c>
      <c r="AR14" s="28">
        <f t="shared" si="3"/>
        <v>2055</v>
      </c>
      <c r="AS14" s="28">
        <f t="shared" si="3"/>
        <v>2056</v>
      </c>
      <c r="AT14" s="28">
        <f t="shared" si="3"/>
        <v>2057</v>
      </c>
      <c r="AU14" s="28">
        <f t="shared" si="3"/>
        <v>2058</v>
      </c>
      <c r="AV14" s="28">
        <f t="shared" si="3"/>
        <v>2059</v>
      </c>
      <c r="AW14" s="28">
        <f t="shared" si="3"/>
        <v>2060</v>
      </c>
      <c r="AX14" s="28">
        <f t="shared" ref="AX14:AZ14" si="4">AW14+1</f>
        <v>2061</v>
      </c>
      <c r="AY14" s="28">
        <f t="shared" si="4"/>
        <v>2062</v>
      </c>
      <c r="AZ14" s="28">
        <f t="shared" si="4"/>
        <v>2063</v>
      </c>
    </row>
    <row r="15" spans="2:52">
      <c r="B15" s="1" t="s">
        <v>15</v>
      </c>
      <c r="D15" s="24">
        <v>13</v>
      </c>
      <c r="E15" s="11">
        <f t="shared" ref="E15:AZ15" si="5">D15*(1+E16)</f>
        <v>13.52</v>
      </c>
      <c r="F15" s="11">
        <f t="shared" si="5"/>
        <v>14.0608</v>
      </c>
      <c r="G15" s="11">
        <f t="shared" si="5"/>
        <v>14.623232000000002</v>
      </c>
      <c r="H15" s="11">
        <f t="shared" si="5"/>
        <v>15.208161280000002</v>
      </c>
      <c r="I15" s="11">
        <f t="shared" si="5"/>
        <v>15.816487731200002</v>
      </c>
      <c r="J15" s="11">
        <f t="shared" si="5"/>
        <v>16.449147240448003</v>
      </c>
      <c r="K15" s="11">
        <f t="shared" si="5"/>
        <v>17.107113130065922</v>
      </c>
      <c r="L15" s="11">
        <f t="shared" si="5"/>
        <v>17.791397655268561</v>
      </c>
      <c r="M15" s="11">
        <f t="shared" si="5"/>
        <v>18.503053561479305</v>
      </c>
      <c r="N15" s="11">
        <f t="shared" si="5"/>
        <v>19.24317570393848</v>
      </c>
      <c r="O15" s="11">
        <f t="shared" si="5"/>
        <v>20.01290273209602</v>
      </c>
      <c r="P15" s="11">
        <f t="shared" si="5"/>
        <v>20.81341884137986</v>
      </c>
      <c r="Q15" s="11">
        <f t="shared" si="5"/>
        <v>21.645955595035055</v>
      </c>
      <c r="R15" s="11">
        <f t="shared" si="5"/>
        <v>22.511793818836459</v>
      </c>
      <c r="S15" s="11">
        <f t="shared" si="5"/>
        <v>23.41226557158992</v>
      </c>
      <c r="T15" s="11">
        <f t="shared" si="5"/>
        <v>24.348756194453518</v>
      </c>
      <c r="U15" s="11">
        <f t="shared" si="5"/>
        <v>25.322706442231659</v>
      </c>
      <c r="V15" s="11">
        <f t="shared" si="5"/>
        <v>26.335614699920928</v>
      </c>
      <c r="W15" s="11">
        <f t="shared" si="5"/>
        <v>27.389039287917765</v>
      </c>
      <c r="X15" s="11">
        <f t="shared" si="5"/>
        <v>28.484600859434476</v>
      </c>
      <c r="Y15" s="11">
        <f t="shared" si="5"/>
        <v>29.623984893811855</v>
      </c>
      <c r="Z15" s="11">
        <f t="shared" si="5"/>
        <v>30.80894428956433</v>
      </c>
      <c r="AA15" s="11">
        <f t="shared" si="5"/>
        <v>32.041302061146908</v>
      </c>
      <c r="AB15" s="11">
        <f t="shared" si="5"/>
        <v>33.322954143592789</v>
      </c>
      <c r="AC15" s="11">
        <f t="shared" si="5"/>
        <v>34.655872309336502</v>
      </c>
      <c r="AD15" s="11">
        <f t="shared" si="5"/>
        <v>36.04210720170996</v>
      </c>
      <c r="AE15" s="11">
        <f t="shared" si="5"/>
        <v>37.483791489778362</v>
      </c>
      <c r="AF15" s="11">
        <f t="shared" si="5"/>
        <v>38.983143149369496</v>
      </c>
      <c r="AG15" s="11">
        <f t="shared" si="5"/>
        <v>40.542468875344277</v>
      </c>
      <c r="AH15" s="11">
        <f t="shared" si="5"/>
        <v>42.164167630358051</v>
      </c>
      <c r="AI15" s="11">
        <f t="shared" si="5"/>
        <v>43.850734335572376</v>
      </c>
      <c r="AJ15" s="11">
        <f t="shared" si="5"/>
        <v>45.604763708995272</v>
      </c>
      <c r="AK15" s="11">
        <f t="shared" si="5"/>
        <v>47.428954257355088</v>
      </c>
      <c r="AL15" s="11">
        <f t="shared" si="5"/>
        <v>49.326112427649292</v>
      </c>
      <c r="AM15" s="11">
        <f t="shared" si="5"/>
        <v>51.299156924755266</v>
      </c>
      <c r="AN15" s="11">
        <f t="shared" si="5"/>
        <v>53.35112320174548</v>
      </c>
      <c r="AO15" s="11">
        <f t="shared" si="5"/>
        <v>55.4851681298153</v>
      </c>
      <c r="AP15" s="11">
        <f t="shared" si="5"/>
        <v>57.704574855007913</v>
      </c>
      <c r="AQ15" s="11">
        <f t="shared" si="5"/>
        <v>60.012757849208228</v>
      </c>
      <c r="AR15" s="11">
        <f t="shared" si="5"/>
        <v>62.413268163176561</v>
      </c>
      <c r="AS15" s="11">
        <f t="shared" si="5"/>
        <v>64.909798889703623</v>
      </c>
      <c r="AT15" s="11">
        <f t="shared" si="5"/>
        <v>67.506190845291769</v>
      </c>
      <c r="AU15" s="11">
        <f t="shared" si="5"/>
        <v>70.20643847910344</v>
      </c>
      <c r="AV15" s="11">
        <f t="shared" si="5"/>
        <v>73.014696018267585</v>
      </c>
      <c r="AW15" s="11">
        <f t="shared" si="5"/>
        <v>75.935283858998289</v>
      </c>
      <c r="AX15" s="11">
        <f t="shared" si="5"/>
        <v>78.972695213358222</v>
      </c>
      <c r="AY15" s="11">
        <f t="shared" si="5"/>
        <v>82.131603021892559</v>
      </c>
      <c r="AZ15" s="11">
        <f t="shared" si="5"/>
        <v>85.416867142768268</v>
      </c>
    </row>
    <row r="16" spans="2:52">
      <c r="B16" s="13" t="s">
        <v>12</v>
      </c>
      <c r="D16" s="12">
        <v>0.04</v>
      </c>
      <c r="E16" s="25">
        <f t="shared" ref="E16:AW16" si="6">D16</f>
        <v>0.04</v>
      </c>
      <c r="F16" s="25">
        <f t="shared" si="6"/>
        <v>0.04</v>
      </c>
      <c r="G16" s="25">
        <f t="shared" si="6"/>
        <v>0.04</v>
      </c>
      <c r="H16" s="25">
        <f t="shared" si="6"/>
        <v>0.04</v>
      </c>
      <c r="I16" s="25">
        <f t="shared" si="6"/>
        <v>0.04</v>
      </c>
      <c r="J16" s="25">
        <f t="shared" si="6"/>
        <v>0.04</v>
      </c>
      <c r="K16" s="25">
        <f t="shared" si="6"/>
        <v>0.04</v>
      </c>
      <c r="L16" s="25">
        <f t="shared" si="6"/>
        <v>0.04</v>
      </c>
      <c r="M16" s="25">
        <f t="shared" si="6"/>
        <v>0.04</v>
      </c>
      <c r="N16" s="25">
        <f t="shared" si="6"/>
        <v>0.04</v>
      </c>
      <c r="O16" s="25">
        <f t="shared" si="6"/>
        <v>0.04</v>
      </c>
      <c r="P16" s="25">
        <f t="shared" si="6"/>
        <v>0.04</v>
      </c>
      <c r="Q16" s="25">
        <f t="shared" si="6"/>
        <v>0.04</v>
      </c>
      <c r="R16" s="25">
        <f t="shared" si="6"/>
        <v>0.04</v>
      </c>
      <c r="S16" s="25">
        <f t="shared" si="6"/>
        <v>0.04</v>
      </c>
      <c r="T16" s="25">
        <f t="shared" si="6"/>
        <v>0.04</v>
      </c>
      <c r="U16" s="25">
        <f t="shared" si="6"/>
        <v>0.04</v>
      </c>
      <c r="V16" s="25">
        <f t="shared" si="6"/>
        <v>0.04</v>
      </c>
      <c r="W16" s="25">
        <f t="shared" si="6"/>
        <v>0.04</v>
      </c>
      <c r="X16" s="25">
        <f t="shared" si="6"/>
        <v>0.04</v>
      </c>
      <c r="Y16" s="25">
        <f t="shared" si="6"/>
        <v>0.04</v>
      </c>
      <c r="Z16" s="25">
        <f t="shared" si="6"/>
        <v>0.04</v>
      </c>
      <c r="AA16" s="25">
        <f t="shared" si="6"/>
        <v>0.04</v>
      </c>
      <c r="AB16" s="25">
        <f t="shared" si="6"/>
        <v>0.04</v>
      </c>
      <c r="AC16" s="25">
        <f t="shared" si="6"/>
        <v>0.04</v>
      </c>
      <c r="AD16" s="25">
        <f t="shared" si="6"/>
        <v>0.04</v>
      </c>
      <c r="AE16" s="25">
        <f t="shared" si="6"/>
        <v>0.04</v>
      </c>
      <c r="AF16" s="25">
        <f t="shared" si="6"/>
        <v>0.04</v>
      </c>
      <c r="AG16" s="25">
        <f t="shared" si="6"/>
        <v>0.04</v>
      </c>
      <c r="AH16" s="25">
        <f t="shared" si="6"/>
        <v>0.04</v>
      </c>
      <c r="AI16" s="25">
        <f t="shared" si="6"/>
        <v>0.04</v>
      </c>
      <c r="AJ16" s="25">
        <f t="shared" si="6"/>
        <v>0.04</v>
      </c>
      <c r="AK16" s="25">
        <f t="shared" si="6"/>
        <v>0.04</v>
      </c>
      <c r="AL16" s="25">
        <f t="shared" si="6"/>
        <v>0.04</v>
      </c>
      <c r="AM16" s="25">
        <f t="shared" si="6"/>
        <v>0.04</v>
      </c>
      <c r="AN16" s="25">
        <f t="shared" si="6"/>
        <v>0.04</v>
      </c>
      <c r="AO16" s="25">
        <f t="shared" si="6"/>
        <v>0.04</v>
      </c>
      <c r="AP16" s="25">
        <f t="shared" si="6"/>
        <v>0.04</v>
      </c>
      <c r="AQ16" s="25">
        <f t="shared" si="6"/>
        <v>0.04</v>
      </c>
      <c r="AR16" s="25">
        <f t="shared" si="6"/>
        <v>0.04</v>
      </c>
      <c r="AS16" s="25">
        <f t="shared" si="6"/>
        <v>0.04</v>
      </c>
      <c r="AT16" s="25">
        <f t="shared" si="6"/>
        <v>0.04</v>
      </c>
      <c r="AU16" s="25">
        <f t="shared" si="6"/>
        <v>0.04</v>
      </c>
      <c r="AV16" s="25">
        <f t="shared" si="6"/>
        <v>0.04</v>
      </c>
      <c r="AW16" s="25">
        <f t="shared" si="6"/>
        <v>0.04</v>
      </c>
      <c r="AX16" s="25">
        <f t="shared" ref="AX16:AZ16" si="7">AW16</f>
        <v>0.04</v>
      </c>
      <c r="AY16" s="25">
        <f t="shared" si="7"/>
        <v>0.04</v>
      </c>
      <c r="AZ16" s="25">
        <f t="shared" si="7"/>
        <v>0.04</v>
      </c>
    </row>
    <row r="17" spans="2:52 16383:16383">
      <c r="B17" s="20" t="s">
        <v>11</v>
      </c>
      <c r="C17" s="19"/>
      <c r="D17" s="18">
        <f>D15*$C$5</f>
        <v>2015</v>
      </c>
      <c r="E17" s="18">
        <f>E15*$C$5</f>
        <v>2095.6</v>
      </c>
      <c r="F17" s="18">
        <f>F15*$C$5</f>
        <v>2179.424</v>
      </c>
      <c r="G17" s="18">
        <f>G15*$C$5</f>
        <v>2266.6009600000002</v>
      </c>
      <c r="H17" s="18">
        <f>H15*$C$5</f>
        <v>2357.2649984000004</v>
      </c>
      <c r="I17" s="18">
        <f>I15*$C$5</f>
        <v>2451.5555983360005</v>
      </c>
      <c r="J17" s="18">
        <f>J15*$C$5</f>
        <v>2549.6178222694402</v>
      </c>
      <c r="K17" s="18">
        <f>K15*$C$5</f>
        <v>2651.6025351602179</v>
      </c>
      <c r="L17" s="18">
        <f>L15*$C$5</f>
        <v>2757.6666365666269</v>
      </c>
      <c r="M17" s="18">
        <f>M15*$C$5</f>
        <v>2867.9733020292924</v>
      </c>
      <c r="N17" s="18">
        <f>N15*$C$5</f>
        <v>2982.6922341104646</v>
      </c>
      <c r="O17" s="18">
        <f>O15*$C$5</f>
        <v>3101.999923474883</v>
      </c>
      <c r="P17" s="18">
        <f>P15*$C$5</f>
        <v>3226.0799204138784</v>
      </c>
      <c r="Q17" s="18">
        <f>Q15*$C$5</f>
        <v>3355.1231172304333</v>
      </c>
      <c r="R17" s="18">
        <f>R15*$C$5</f>
        <v>3489.3280419196512</v>
      </c>
      <c r="S17" s="18">
        <f>S15*$C$5</f>
        <v>3628.9011635964375</v>
      </c>
      <c r="T17" s="18">
        <f>T15*$C$5</f>
        <v>3774.0572101402954</v>
      </c>
      <c r="U17" s="18">
        <f>U15*$C$5</f>
        <v>3925.019498545907</v>
      </c>
      <c r="V17" s="18">
        <f>V15*$C$5</f>
        <v>4082.0202784877438</v>
      </c>
      <c r="W17" s="18">
        <f>W15*$C$5</f>
        <v>4245.3010896272535</v>
      </c>
      <c r="X17" s="18">
        <f>X15*$C$5</f>
        <v>4415.1131332123441</v>
      </c>
      <c r="Y17" s="18">
        <f>Y15*$C$5</f>
        <v>4591.7176585408379</v>
      </c>
      <c r="Z17" s="18">
        <f>Z15*$C$5</f>
        <v>4775.3863648824708</v>
      </c>
      <c r="AA17" s="18">
        <f>AA15*$C$5</f>
        <v>4966.4018194777709</v>
      </c>
      <c r="AB17" s="18">
        <f>AB15*$C$5</f>
        <v>5165.057892256882</v>
      </c>
      <c r="AC17" s="18">
        <f>AC15*$C$5</f>
        <v>5371.6602079471577</v>
      </c>
      <c r="AD17" s="18">
        <f>AD15*$C$5</f>
        <v>5586.5266162650441</v>
      </c>
      <c r="AE17" s="18">
        <f>AE15*$C$5</f>
        <v>5809.9876809156458</v>
      </c>
      <c r="AF17" s="18">
        <f>AF15*$C$5</f>
        <v>6042.3871881522718</v>
      </c>
      <c r="AG17" s="18">
        <f>AG15*$C$5</f>
        <v>6284.0826756783626</v>
      </c>
      <c r="AH17" s="18">
        <f>AH15*$C$5</f>
        <v>6535.445982705498</v>
      </c>
      <c r="AI17" s="18">
        <f>AI15*$C$5</f>
        <v>6796.8638220137182</v>
      </c>
      <c r="AJ17" s="18">
        <f>AJ15*$C$5</f>
        <v>7068.7383748942675</v>
      </c>
      <c r="AK17" s="18">
        <f>AK15*$C$5</f>
        <v>7351.4879098900383</v>
      </c>
      <c r="AL17" s="18">
        <f>AL15*$C$5</f>
        <v>7645.5474262856405</v>
      </c>
      <c r="AM17" s="18">
        <f>AM15*$C$5</f>
        <v>7951.3693233370659</v>
      </c>
      <c r="AN17" s="18">
        <f>AN15*$C$5</f>
        <v>8269.4240962705499</v>
      </c>
      <c r="AO17" s="18">
        <f>AO15*$C$5</f>
        <v>8600.2010601213715</v>
      </c>
      <c r="AP17" s="18">
        <f>AP15*$C$5</f>
        <v>8944.2091025262271</v>
      </c>
      <c r="AQ17" s="18">
        <f>AQ15*$C$5</f>
        <v>9301.9774666272751</v>
      </c>
      <c r="AR17" s="18">
        <f>AR15*$C$5</f>
        <v>9674.0565652923669</v>
      </c>
      <c r="AS17" s="18">
        <f>AS15*$C$5</f>
        <v>10061.018827904061</v>
      </c>
      <c r="AT17" s="18">
        <f>AT15*$C$5</f>
        <v>10463.459581020225</v>
      </c>
      <c r="AU17" s="18">
        <f>AU15*$C$5</f>
        <v>10881.997964261032</v>
      </c>
      <c r="AV17" s="18">
        <f>AV15*$C$5</f>
        <v>11317.277882831475</v>
      </c>
      <c r="AW17" s="18">
        <f>AW15*$C$5</f>
        <v>11769.968998144735</v>
      </c>
      <c r="AX17" s="18">
        <f>AX15*$C$5</f>
        <v>12240.767758070524</v>
      </c>
      <c r="AY17" s="18">
        <f>AY15*$C$5</f>
        <v>12730.398468393347</v>
      </c>
      <c r="AZ17" s="18">
        <f>AZ15*$C$5</f>
        <v>13239.614407129082</v>
      </c>
    </row>
    <row r="18" spans="2:52 16383:16383">
      <c r="B18" s="26" t="s">
        <v>14</v>
      </c>
      <c r="D18" s="1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2:52 16383:16383">
      <c r="B19" s="1" t="s">
        <v>13</v>
      </c>
      <c r="D19" s="24">
        <v>5.52</v>
      </c>
      <c r="E19" s="11">
        <f>D19*(1+E20)</f>
        <v>5.7408000000000001</v>
      </c>
      <c r="F19" s="11">
        <f>E19*(1+F20)</f>
        <v>5.9704320000000006</v>
      </c>
      <c r="G19" s="11">
        <f>F19*(1+G20)</f>
        <v>6.2092492800000008</v>
      </c>
      <c r="H19" s="11">
        <f>G19*(1+H20)</f>
        <v>6.4576192512000006</v>
      </c>
      <c r="I19" s="11">
        <f>H19*(1+I20)</f>
        <v>6.7159240212480009</v>
      </c>
      <c r="J19" s="11">
        <f>I19*(1+J20)</f>
        <v>6.9845609820979213</v>
      </c>
      <c r="K19" s="11">
        <f>J19*(1+K20)</f>
        <v>7.2639434213818381</v>
      </c>
      <c r="L19" s="11">
        <f>K19*(1+L20)</f>
        <v>7.5545011582371115</v>
      </c>
      <c r="M19" s="11">
        <f>L19*(1+M20)</f>
        <v>7.8566812045665966</v>
      </c>
      <c r="N19" s="11">
        <f>M19*(1+N20)</f>
        <v>8.1709484527492613</v>
      </c>
      <c r="O19" s="11">
        <f>N19*(1+O20)</f>
        <v>8.4977863908592326</v>
      </c>
      <c r="P19" s="11">
        <f>O19*(1+P20)</f>
        <v>8.8376978464936027</v>
      </c>
      <c r="Q19" s="11">
        <f>P19*(1+Q20)</f>
        <v>9.1912057603533466</v>
      </c>
      <c r="R19" s="11">
        <f>Q19*(1+R20)</f>
        <v>9.5588539907674814</v>
      </c>
      <c r="S19" s="11">
        <f>R19*(1+S20)</f>
        <v>9.9412081503981806</v>
      </c>
      <c r="T19" s="11">
        <f>S19*(1+T20)</f>
        <v>10.338856476414108</v>
      </c>
      <c r="U19" s="11">
        <f>T19*(1+U20)</f>
        <v>10.752410735470672</v>
      </c>
      <c r="V19" s="11">
        <f>U19*(1+V20)</f>
        <v>11.182507164889499</v>
      </c>
      <c r="W19" s="11">
        <f>V19*(1+W20)</f>
        <v>11.629807451485078</v>
      </c>
      <c r="X19" s="11">
        <f>W19*(1+X20)</f>
        <v>12.094999749544481</v>
      </c>
      <c r="Y19" s="11">
        <f>X19*(1+Y20)</f>
        <v>12.578799739526261</v>
      </c>
      <c r="Z19" s="11">
        <f>Y19*(1+Z20)</f>
        <v>13.081951729107312</v>
      </c>
      <c r="AA19" s="11">
        <f>Z19*(1+AA20)</f>
        <v>13.605229798271605</v>
      </c>
      <c r="AB19" s="11">
        <f>AA19*(1+AB20)</f>
        <v>14.149438990202469</v>
      </c>
      <c r="AC19" s="11">
        <f>AB19*(1+AC20)</f>
        <v>14.715416549810568</v>
      </c>
      <c r="AD19" s="11">
        <f>AC19*(1+AD20)</f>
        <v>15.304033211802992</v>
      </c>
      <c r="AE19" s="11">
        <f>AD19*(1+AE20)</f>
        <v>15.916194540275113</v>
      </c>
      <c r="AF19" s="11">
        <f>AE19*(1+AF20)</f>
        <v>16.552842321886118</v>
      </c>
      <c r="AG19" s="11">
        <f>AF19*(1+AG20)</f>
        <v>17.214956014761562</v>
      </c>
      <c r="AH19" s="11">
        <f>AG19*(1+AH20)</f>
        <v>17.903554255352024</v>
      </c>
      <c r="AI19" s="11">
        <f>AH19*(1+AI20)</f>
        <v>18.619696425566104</v>
      </c>
      <c r="AJ19" s="11">
        <f>AI19*(1+AJ20)</f>
        <v>19.364484282588748</v>
      </c>
      <c r="AK19" s="11">
        <f>AJ19*(1+AK20)</f>
        <v>20.139063653892297</v>
      </c>
      <c r="AL19" s="11">
        <f>AK19*(1+AL20)</f>
        <v>20.944626200047988</v>
      </c>
      <c r="AM19" s="11">
        <f>AL19*(1+AM20)</f>
        <v>21.782411248049907</v>
      </c>
      <c r="AN19" s="11">
        <f>AM19*(1+AN20)</f>
        <v>22.653707697971903</v>
      </c>
      <c r="AO19" s="11">
        <f>AN19*(1+AO20)</f>
        <v>23.559856005890779</v>
      </c>
      <c r="AP19" s="11">
        <f>AO19*(1+AP20)</f>
        <v>24.502250246126412</v>
      </c>
      <c r="AQ19" s="11">
        <f>AP19*(1+AQ20)</f>
        <v>25.482340255971469</v>
      </c>
      <c r="AR19" s="11">
        <f>AQ19*(1+AR20)</f>
        <v>26.501633866210327</v>
      </c>
      <c r="AS19" s="11">
        <f>AR19*(1+AS20)</f>
        <v>27.561699220858742</v>
      </c>
      <c r="AT19" s="11">
        <f>AS19*(1+AT20)</f>
        <v>28.664167189693092</v>
      </c>
      <c r="AU19" s="11">
        <f>AT19*(1+AU20)</f>
        <v>29.810733877280818</v>
      </c>
      <c r="AV19" s="11">
        <f>AU19*(1+AV20)</f>
        <v>31.003163232372053</v>
      </c>
      <c r="AW19" s="11">
        <f>AV19*(1+AW20)</f>
        <v>32.243289761666936</v>
      </c>
      <c r="AX19" s="11">
        <f>AW19*(1+AX20)</f>
        <v>33.533021352133616</v>
      </c>
      <c r="AY19" s="11">
        <f>AX19*(1+AY20)</f>
        <v>34.874342206218962</v>
      </c>
      <c r="AZ19" s="11">
        <f>AY19*(1+AZ20)</f>
        <v>36.269315894467724</v>
      </c>
    </row>
    <row r="20" spans="2:52 16383:16383">
      <c r="B20" s="23" t="s">
        <v>12</v>
      </c>
      <c r="C20" s="22"/>
      <c r="D20" s="12">
        <v>0.04</v>
      </c>
      <c r="E20" s="21">
        <f>D20</f>
        <v>0.04</v>
      </c>
      <c r="F20" s="21">
        <f>E20</f>
        <v>0.04</v>
      </c>
      <c r="G20" s="21">
        <f>F20</f>
        <v>0.04</v>
      </c>
      <c r="H20" s="21">
        <f>G20</f>
        <v>0.04</v>
      </c>
      <c r="I20" s="21">
        <f>H20</f>
        <v>0.04</v>
      </c>
      <c r="J20" s="21">
        <f>I20</f>
        <v>0.04</v>
      </c>
      <c r="K20" s="21">
        <f>J20</f>
        <v>0.04</v>
      </c>
      <c r="L20" s="21">
        <f>K20</f>
        <v>0.04</v>
      </c>
      <c r="M20" s="21">
        <f>L20</f>
        <v>0.04</v>
      </c>
      <c r="N20" s="21">
        <f>M20</f>
        <v>0.04</v>
      </c>
      <c r="O20" s="21">
        <f>N20</f>
        <v>0.04</v>
      </c>
      <c r="P20" s="21">
        <f>O20</f>
        <v>0.04</v>
      </c>
      <c r="Q20" s="21">
        <f>P20</f>
        <v>0.04</v>
      </c>
      <c r="R20" s="21">
        <f>Q20</f>
        <v>0.04</v>
      </c>
      <c r="S20" s="21">
        <f>R20</f>
        <v>0.04</v>
      </c>
      <c r="T20" s="21">
        <f>S20</f>
        <v>0.04</v>
      </c>
      <c r="U20" s="21">
        <f>T20</f>
        <v>0.04</v>
      </c>
      <c r="V20" s="21">
        <f>U20</f>
        <v>0.04</v>
      </c>
      <c r="W20" s="21">
        <f>V20</f>
        <v>0.04</v>
      </c>
      <c r="X20" s="21">
        <f>W20</f>
        <v>0.04</v>
      </c>
      <c r="Y20" s="21">
        <f>X20</f>
        <v>0.04</v>
      </c>
      <c r="Z20" s="21">
        <f>Y20</f>
        <v>0.04</v>
      </c>
      <c r="AA20" s="21">
        <f>Z20</f>
        <v>0.04</v>
      </c>
      <c r="AB20" s="21">
        <f>AA20</f>
        <v>0.04</v>
      </c>
      <c r="AC20" s="21">
        <f>AB20</f>
        <v>0.04</v>
      </c>
      <c r="AD20" s="21">
        <f>AC20</f>
        <v>0.04</v>
      </c>
      <c r="AE20" s="21">
        <f>AD20</f>
        <v>0.04</v>
      </c>
      <c r="AF20" s="21">
        <f>AE20</f>
        <v>0.04</v>
      </c>
      <c r="AG20" s="21">
        <f>AF20</f>
        <v>0.04</v>
      </c>
      <c r="AH20" s="21">
        <f>AG20</f>
        <v>0.04</v>
      </c>
      <c r="AI20" s="21">
        <f>AH20</f>
        <v>0.04</v>
      </c>
      <c r="AJ20" s="21">
        <f>AI20</f>
        <v>0.04</v>
      </c>
      <c r="AK20" s="21">
        <f>AJ20</f>
        <v>0.04</v>
      </c>
      <c r="AL20" s="21">
        <f>AK20</f>
        <v>0.04</v>
      </c>
      <c r="AM20" s="21">
        <f>AL20</f>
        <v>0.04</v>
      </c>
      <c r="AN20" s="21">
        <f>AM20</f>
        <v>0.04</v>
      </c>
      <c r="AO20" s="21">
        <f>AN20</f>
        <v>0.04</v>
      </c>
      <c r="AP20" s="21">
        <f>AO20</f>
        <v>0.04</v>
      </c>
      <c r="AQ20" s="21">
        <f>AP20</f>
        <v>0.04</v>
      </c>
      <c r="AR20" s="21">
        <f>AQ20</f>
        <v>0.04</v>
      </c>
      <c r="AS20" s="21">
        <f>AR20</f>
        <v>0.04</v>
      </c>
      <c r="AT20" s="21">
        <f>AS20</f>
        <v>0.04</v>
      </c>
      <c r="AU20" s="21">
        <f>AT20</f>
        <v>0.04</v>
      </c>
      <c r="AV20" s="21">
        <f>AU20</f>
        <v>0.04</v>
      </c>
      <c r="AW20" s="21">
        <f>AV20</f>
        <v>0.04</v>
      </c>
      <c r="AX20" s="21">
        <f>AW20</f>
        <v>0.04</v>
      </c>
      <c r="AY20" s="21">
        <f>AX20</f>
        <v>0.04</v>
      </c>
      <c r="AZ20" s="21">
        <f>AY20</f>
        <v>0.04</v>
      </c>
    </row>
    <row r="21" spans="2:52 16383:16383">
      <c r="B21" s="20" t="s">
        <v>11</v>
      </c>
      <c r="C21" s="19"/>
      <c r="D21" s="18">
        <f>D19*$C$5</f>
        <v>855.59999999999991</v>
      </c>
      <c r="E21" s="18">
        <f>E19*$C$5</f>
        <v>889.82400000000007</v>
      </c>
      <c r="F21" s="18">
        <f>F19*$C$5</f>
        <v>925.41696000000013</v>
      </c>
      <c r="G21" s="18">
        <f>G19*$C$5</f>
        <v>962.43363840000006</v>
      </c>
      <c r="H21" s="18">
        <f>H19*$C$5</f>
        <v>1000.9309839360001</v>
      </c>
      <c r="I21" s="18">
        <f>I19*$C$5</f>
        <v>1040.9682232934401</v>
      </c>
      <c r="J21" s="18">
        <f>J19*$C$5</f>
        <v>1082.6069522251778</v>
      </c>
      <c r="K21" s="18">
        <f>K19*$C$5</f>
        <v>1125.9112303141849</v>
      </c>
      <c r="L21" s="18">
        <f>L19*$C$5</f>
        <v>1170.9476795267524</v>
      </c>
      <c r="M21" s="18">
        <f>M19*$C$5</f>
        <v>1217.7855867078224</v>
      </c>
      <c r="N21" s="18">
        <f>N19*$C$5</f>
        <v>1266.4970101761355</v>
      </c>
      <c r="O21" s="18">
        <f>O19*$C$5</f>
        <v>1317.1568905831809</v>
      </c>
      <c r="P21" s="18">
        <f>P19*$C$5</f>
        <v>1369.8431662065084</v>
      </c>
      <c r="Q21" s="18">
        <f>Q19*$C$5</f>
        <v>1424.6368928547688</v>
      </c>
      <c r="R21" s="18">
        <f>R19*$C$5</f>
        <v>1481.6223685689597</v>
      </c>
      <c r="S21" s="18">
        <f>S19*$C$5</f>
        <v>1540.887263311718</v>
      </c>
      <c r="T21" s="18">
        <f>T19*$C$5</f>
        <v>1602.5227538441868</v>
      </c>
      <c r="U21" s="18">
        <f>U19*$C$5</f>
        <v>1666.6236639979543</v>
      </c>
      <c r="V21" s="18">
        <f>V19*$C$5</f>
        <v>1733.2886105578723</v>
      </c>
      <c r="W21" s="18">
        <f>W19*$C$5</f>
        <v>1802.6201549801872</v>
      </c>
      <c r="X21" s="18">
        <f>X19*$C$5</f>
        <v>1874.7249611793945</v>
      </c>
      <c r="Y21" s="18">
        <f>Y19*$C$5</f>
        <v>1949.7139596265704</v>
      </c>
      <c r="Z21" s="18">
        <f>Z19*$C$5</f>
        <v>2027.7025180116332</v>
      </c>
      <c r="AA21" s="18">
        <f>AA19*$C$5</f>
        <v>2108.8106187320986</v>
      </c>
      <c r="AB21" s="18">
        <f>AB19*$C$5</f>
        <v>2193.1630434813828</v>
      </c>
      <c r="AC21" s="18">
        <f>AC19*$C$5</f>
        <v>2280.8895652206379</v>
      </c>
      <c r="AD21" s="18">
        <f>AD19*$C$5</f>
        <v>2372.1251478294639</v>
      </c>
      <c r="AE21" s="18">
        <f>AE19*$C$5</f>
        <v>2467.0101537426426</v>
      </c>
      <c r="AF21" s="18">
        <f>AF19*$C$5</f>
        <v>2565.6905598923481</v>
      </c>
      <c r="AG21" s="18">
        <f>AG19*$C$5</f>
        <v>2668.318182288042</v>
      </c>
      <c r="AH21" s="18">
        <f>AH19*$C$5</f>
        <v>2775.0509095795637</v>
      </c>
      <c r="AI21" s="18">
        <f>AI19*$C$5</f>
        <v>2886.052945962746</v>
      </c>
      <c r="AJ21" s="18">
        <f>AJ19*$C$5</f>
        <v>3001.495063801256</v>
      </c>
      <c r="AK21" s="18">
        <f>AK19*$C$5</f>
        <v>3121.5548663533059</v>
      </c>
      <c r="AL21" s="18">
        <f>AL19*$C$5</f>
        <v>3246.4170610074384</v>
      </c>
      <c r="AM21" s="18">
        <f>AM19*$C$5</f>
        <v>3376.2737434477358</v>
      </c>
      <c r="AN21" s="18">
        <f>AN19*$C$5</f>
        <v>3511.3246931856452</v>
      </c>
      <c r="AO21" s="18">
        <f>AO19*$C$5</f>
        <v>3651.777680913071</v>
      </c>
      <c r="AP21" s="18">
        <f>AP19*$C$5</f>
        <v>3797.8487881495939</v>
      </c>
      <c r="AQ21" s="18">
        <f>AQ19*$C$5</f>
        <v>3949.7627396755774</v>
      </c>
      <c r="AR21" s="18">
        <f>AR19*$C$5</f>
        <v>4107.7532492626005</v>
      </c>
      <c r="AS21" s="18">
        <f>AS19*$C$5</f>
        <v>4272.0633792331046</v>
      </c>
      <c r="AT21" s="18">
        <f>AT19*$C$5</f>
        <v>4442.9459144024295</v>
      </c>
      <c r="AU21" s="18">
        <f>AU19*$C$5</f>
        <v>4620.6637509785269</v>
      </c>
      <c r="AV21" s="18">
        <f>AV19*$C$5</f>
        <v>4805.4903010176686</v>
      </c>
      <c r="AW21" s="18">
        <f>AW19*$C$5</f>
        <v>4997.7099130583756</v>
      </c>
      <c r="AX21" s="18">
        <f>AX19*$C$5</f>
        <v>5197.618309580711</v>
      </c>
      <c r="AY21" s="18">
        <f>AY19*$C$5</f>
        <v>5405.5230419639392</v>
      </c>
      <c r="AZ21" s="18">
        <f>AZ19*$C$5</f>
        <v>5621.743963642497</v>
      </c>
    </row>
    <row r="22" spans="2:52 16383:16383" ht="15" thickBot="1">
      <c r="B22" s="16" t="s">
        <v>10</v>
      </c>
      <c r="C22" s="17"/>
      <c r="D22" s="17">
        <f>D15-D19</f>
        <v>7.48</v>
      </c>
      <c r="E22" s="17">
        <f>E15-E19</f>
        <v>7.7791999999999994</v>
      </c>
      <c r="F22" s="17">
        <f>F15-F19</f>
        <v>8.0903679999999998</v>
      </c>
      <c r="G22" s="17">
        <f>G15-G19</f>
        <v>8.4139827199999999</v>
      </c>
      <c r="H22" s="17">
        <f>H15-H19</f>
        <v>8.7505420288000018</v>
      </c>
      <c r="I22" s="17">
        <f>I15-I19</f>
        <v>9.1005637099520023</v>
      </c>
      <c r="J22" s="17">
        <f>J15-J19</f>
        <v>9.4645862583500815</v>
      </c>
      <c r="K22" s="17">
        <f>K15-K19</f>
        <v>9.8431697086840835</v>
      </c>
      <c r="L22" s="17">
        <f>L15-L19</f>
        <v>10.236896497031449</v>
      </c>
      <c r="M22" s="17">
        <f>M15-M19</f>
        <v>10.646372356912709</v>
      </c>
      <c r="N22" s="17">
        <f>N15-N19</f>
        <v>11.072227251189219</v>
      </c>
      <c r="O22" s="17">
        <f>O15-O19</f>
        <v>11.515116341236787</v>
      </c>
      <c r="P22" s="17">
        <f>P15-P19</f>
        <v>11.975720994886258</v>
      </c>
      <c r="Q22" s="17">
        <f>Q15-Q19</f>
        <v>12.454749834681708</v>
      </c>
      <c r="R22" s="17">
        <f>R15-R19</f>
        <v>12.952939828068978</v>
      </c>
      <c r="S22" s="17">
        <f>S15-S19</f>
        <v>13.471057421191739</v>
      </c>
      <c r="T22" s="17">
        <f>T15-T19</f>
        <v>14.00989971803941</v>
      </c>
      <c r="U22" s="17">
        <f>U15-U19</f>
        <v>14.570295706760987</v>
      </c>
      <c r="V22" s="17">
        <f>V15-V19</f>
        <v>15.153107535031429</v>
      </c>
      <c r="W22" s="17">
        <f>W15-W19</f>
        <v>15.759231836432686</v>
      </c>
      <c r="X22" s="17">
        <f>X15-X19</f>
        <v>16.389601109889995</v>
      </c>
      <c r="Y22" s="17">
        <f>Y15-Y19</f>
        <v>17.045185154285594</v>
      </c>
      <c r="Z22" s="17">
        <f>Z15-Z19</f>
        <v>17.72699256045702</v>
      </c>
      <c r="AA22" s="17">
        <f>AA15-AA19</f>
        <v>18.436072262875303</v>
      </c>
      <c r="AB22" s="17">
        <f>AB15-AB19</f>
        <v>19.173515153390319</v>
      </c>
      <c r="AC22" s="17">
        <f>AC15-AC19</f>
        <v>19.940455759525932</v>
      </c>
      <c r="AD22" s="17">
        <f>AD15-AD19</f>
        <v>20.738073989906969</v>
      </c>
      <c r="AE22" s="17">
        <f>AE15-AE19</f>
        <v>21.567596949503248</v>
      </c>
      <c r="AF22" s="17">
        <f>AF15-AF19</f>
        <v>22.430300827483379</v>
      </c>
      <c r="AG22" s="17">
        <f>AG15-AG19</f>
        <v>23.327512860582715</v>
      </c>
      <c r="AH22" s="17">
        <f>AH15-AH19</f>
        <v>24.260613375006027</v>
      </c>
      <c r="AI22" s="17">
        <f>AI15-AI19</f>
        <v>25.231037910006272</v>
      </c>
      <c r="AJ22" s="17">
        <f>AJ15-AJ19</f>
        <v>26.240279426406524</v>
      </c>
      <c r="AK22" s="17">
        <f>AK15-AK19</f>
        <v>27.289890603462791</v>
      </c>
      <c r="AL22" s="17">
        <f>AL15-AL19</f>
        <v>28.381486227601304</v>
      </c>
      <c r="AM22" s="17">
        <f>AM15-AM19</f>
        <v>29.516745676705359</v>
      </c>
      <c r="AN22" s="17">
        <f>AN15-AN19</f>
        <v>30.697415503773577</v>
      </c>
      <c r="AO22" s="17">
        <f>AO15-AO19</f>
        <v>31.92531212392452</v>
      </c>
      <c r="AP22" s="17">
        <f>AP15-AP19</f>
        <v>33.202324608881497</v>
      </c>
      <c r="AQ22" s="17">
        <f>AQ15-AQ19</f>
        <v>34.530417593236763</v>
      </c>
      <c r="AR22" s="17">
        <f>AR15-AR19</f>
        <v>35.911634296966234</v>
      </c>
      <c r="AS22" s="17">
        <f>AS15-AS19</f>
        <v>37.348099668844881</v>
      </c>
      <c r="AT22" s="17">
        <f>AT15-AT19</f>
        <v>38.84202365559868</v>
      </c>
      <c r="AU22" s="17">
        <f>AU15-AU19</f>
        <v>40.395704601822622</v>
      </c>
      <c r="AV22" s="17">
        <f>AV15-AV19</f>
        <v>42.011532785895533</v>
      </c>
      <c r="AW22" s="17">
        <f>AW15-AW19</f>
        <v>43.691994097331353</v>
      </c>
      <c r="AX22" s="17">
        <f>AX15-AX19</f>
        <v>45.439673861224605</v>
      </c>
      <c r="AY22" s="17">
        <f>AY15-AY19</f>
        <v>47.257260815673597</v>
      </c>
      <c r="AZ22" s="17">
        <f>AZ15-AZ19</f>
        <v>49.147551248300545</v>
      </c>
    </row>
    <row r="24" spans="2:52 16383:16383" ht="15" thickBot="1">
      <c r="B24" s="16" t="s">
        <v>9</v>
      </c>
      <c r="C24" s="15">
        <f>-C9</f>
        <v>-27100</v>
      </c>
      <c r="D24" s="15">
        <f>D22*$C$5</f>
        <v>1159.4000000000001</v>
      </c>
      <c r="E24" s="15">
        <f>E22*$C$5</f>
        <v>1205.7759999999998</v>
      </c>
      <c r="F24" s="15">
        <f>F22*$C$5</f>
        <v>1254.00704</v>
      </c>
      <c r="G24" s="15">
        <f>G22*$C$5</f>
        <v>1304.1673215999999</v>
      </c>
      <c r="H24" s="15">
        <f>H22*$C$5</f>
        <v>1356.3340144640003</v>
      </c>
      <c r="I24" s="15">
        <f>I22*$C$5</f>
        <v>1410.5873750425603</v>
      </c>
      <c r="J24" s="15">
        <f>J22*$C$5</f>
        <v>1467.0108700442627</v>
      </c>
      <c r="K24" s="15">
        <f>K22*$C$5</f>
        <v>1525.6913048460328</v>
      </c>
      <c r="L24" s="15">
        <f>L22*$C$5</f>
        <v>1586.7189570398746</v>
      </c>
      <c r="M24" s="15">
        <f>M22*$C$5</f>
        <v>1650.1877153214698</v>
      </c>
      <c r="N24" s="15">
        <f>N22*$C$5</f>
        <v>1716.1952239343289</v>
      </c>
      <c r="O24" s="15">
        <f>O22*$C$5</f>
        <v>1784.843032891702</v>
      </c>
      <c r="P24" s="15">
        <f>P22*$C$5</f>
        <v>1856.23675420737</v>
      </c>
      <c r="Q24" s="15">
        <f>Q22*$C$5</f>
        <v>1930.4862243756647</v>
      </c>
      <c r="R24" s="15">
        <f>R22*$C$5</f>
        <v>2007.7056733506915</v>
      </c>
      <c r="S24" s="15">
        <f>S22*$C$5</f>
        <v>2088.0139002847195</v>
      </c>
      <c r="T24" s="15">
        <f>T22*$C$5</f>
        <v>2171.5344562961086</v>
      </c>
      <c r="U24" s="15">
        <f>U22*$C$5</f>
        <v>2258.3958345479532</v>
      </c>
      <c r="V24" s="15">
        <f>V22*$C$5</f>
        <v>2348.7316679298715</v>
      </c>
      <c r="W24" s="15">
        <f>W22*$C$5</f>
        <v>2442.6809346470664</v>
      </c>
      <c r="X24" s="15">
        <f>X22*$C$5</f>
        <v>2540.3881720329491</v>
      </c>
      <c r="Y24" s="15">
        <f>Y22*$C$5</f>
        <v>2642.0036989142673</v>
      </c>
      <c r="Z24" s="15">
        <f>Z22*$C$5</f>
        <v>2747.6838468708384</v>
      </c>
      <c r="AA24" s="15">
        <f>AA22*$C$5</f>
        <v>2857.5912007456718</v>
      </c>
      <c r="AB24" s="15">
        <f>AB22*$C$5</f>
        <v>2971.8948487754997</v>
      </c>
      <c r="AC24" s="15">
        <f>AC22*$C$5</f>
        <v>3090.7706427265193</v>
      </c>
      <c r="AD24" s="15">
        <f>AD22*$C$5</f>
        <v>3214.4014684355802</v>
      </c>
      <c r="AE24" s="15">
        <f>AE22*$C$5</f>
        <v>3342.9775271730032</v>
      </c>
      <c r="AF24" s="15">
        <f>AF22*$C$5</f>
        <v>3476.6966282599237</v>
      </c>
      <c r="AG24" s="15">
        <f>AG22*$C$5</f>
        <v>3615.7644933903207</v>
      </c>
      <c r="AH24" s="15">
        <f>AH22*$C$5</f>
        <v>3760.3950731259342</v>
      </c>
      <c r="AI24" s="15">
        <f>AI22*$C$5</f>
        <v>3910.8108760509722</v>
      </c>
      <c r="AJ24" s="15">
        <f>AJ22*$C$5</f>
        <v>4067.243311093011</v>
      </c>
      <c r="AK24" s="15">
        <f>AK22*$C$5</f>
        <v>4229.9330435367328</v>
      </c>
      <c r="AL24" s="15">
        <f>AL22*$C$5</f>
        <v>4399.1303652782017</v>
      </c>
      <c r="AM24" s="15">
        <f>AM22*$C$5</f>
        <v>4575.095579889331</v>
      </c>
      <c r="AN24" s="15">
        <f>AN22*$C$5</f>
        <v>4758.0994030849042</v>
      </c>
      <c r="AO24" s="15">
        <f>AO22*$C$5</f>
        <v>4948.4233792083005</v>
      </c>
      <c r="AP24" s="15">
        <f>AP22*$C$5</f>
        <v>5146.3603143766322</v>
      </c>
      <c r="AQ24" s="15">
        <f>AQ22*$C$5</f>
        <v>5352.2147269516981</v>
      </c>
      <c r="AR24" s="15">
        <f>AR22*$C$5</f>
        <v>5566.3033160297664</v>
      </c>
      <c r="AS24" s="15">
        <f>AS22*$C$5</f>
        <v>5788.9554486709567</v>
      </c>
      <c r="AT24" s="15">
        <f>AT22*$C$5</f>
        <v>6020.513666617795</v>
      </c>
      <c r="AU24" s="15">
        <f>AU22*$C$5</f>
        <v>6261.3342132825064</v>
      </c>
      <c r="AV24" s="15">
        <f>AV22*$C$5</f>
        <v>6511.7875818138073</v>
      </c>
      <c r="AW24" s="15">
        <f>AW22*$C$5</f>
        <v>6772.2590850863598</v>
      </c>
      <c r="AX24" s="15">
        <f>AX22*$C$5</f>
        <v>7043.1494484898139</v>
      </c>
      <c r="AY24" s="15">
        <f>AY22*$C$5</f>
        <v>7324.8754264294075</v>
      </c>
      <c r="AZ24" s="15">
        <f>AZ22*$C$5</f>
        <v>7617.870443486584</v>
      </c>
    </row>
    <row r="25" spans="2:52 16383:16383">
      <c r="B25" s="13" t="s">
        <v>8</v>
      </c>
      <c r="C25" s="14"/>
      <c r="D25" s="14">
        <f>D24/$C$9</f>
        <v>4.2782287822878233E-2</v>
      </c>
      <c r="E25" s="14">
        <f>E24/$C$9</f>
        <v>4.449357933579335E-2</v>
      </c>
      <c r="F25" s="14">
        <f>F24/$C$9</f>
        <v>4.6273322509225091E-2</v>
      </c>
      <c r="G25" s="14">
        <f>G24/$C$9</f>
        <v>4.8124255409594092E-2</v>
      </c>
      <c r="H25" s="14">
        <f>H24/$C$9</f>
        <v>5.004922562597787E-2</v>
      </c>
      <c r="I25" s="14">
        <f>I24/$C$9</f>
        <v>5.2051194651016985E-2</v>
      </c>
      <c r="J25" s="14">
        <f>J24/$C$9</f>
        <v>5.4133242437057666E-2</v>
      </c>
      <c r="K25" s="14">
        <f>K24/$C$9</f>
        <v>5.6298572134539954E-2</v>
      </c>
      <c r="L25" s="14">
        <f>L24/$C$9</f>
        <v>5.8550515019921569E-2</v>
      </c>
      <c r="M25" s="14">
        <f>M24/$C$9</f>
        <v>6.089253562071844E-2</v>
      </c>
      <c r="N25" s="14">
        <f>N24/$C$9</f>
        <v>6.3328237045547187E-2</v>
      </c>
      <c r="O25" s="14">
        <f>O24/$C$9</f>
        <v>6.5861366527369083E-2</v>
      </c>
      <c r="P25" s="14">
        <f>P24/$C$9</f>
        <v>6.849582118846384E-2</v>
      </c>
      <c r="Q25" s="14">
        <f>Q24/$C$9</f>
        <v>7.1235654036002391E-2</v>
      </c>
      <c r="R25" s="14">
        <f>R24/$C$9</f>
        <v>7.4085080197442491E-2</v>
      </c>
      <c r="S25" s="14">
        <f>S24/$C$9</f>
        <v>7.7048483405340207E-2</v>
      </c>
      <c r="T25" s="14">
        <f>T24/$C$9</f>
        <v>8.0130422741553825E-2</v>
      </c>
      <c r="U25" s="14">
        <f>U24/$C$9</f>
        <v>8.3335639651215987E-2</v>
      </c>
      <c r="V25" s="14">
        <f>V24/$C$9</f>
        <v>8.6669065237264628E-2</v>
      </c>
      <c r="W25" s="14">
        <f>W24/$C$9</f>
        <v>9.0135827846755209E-2</v>
      </c>
      <c r="X25" s="14">
        <f>X24/$C$9</f>
        <v>9.3741260960625433E-2</v>
      </c>
      <c r="Y25" s="14">
        <f>Y24/$C$9</f>
        <v>9.7490911399050459E-2</v>
      </c>
      <c r="Z25" s="14">
        <f>Z24/$C$9</f>
        <v>0.10139054785501249</v>
      </c>
      <c r="AA25" s="14">
        <f>AA24/$C$9</f>
        <v>0.10544616976921298</v>
      </c>
      <c r="AB25" s="14">
        <f>AB24/$C$9</f>
        <v>0.10966401655998154</v>
      </c>
      <c r="AC25" s="14">
        <f>AC24/$C$9</f>
        <v>0.11405057722238078</v>
      </c>
      <c r="AD25" s="14">
        <f>AD24/$C$9</f>
        <v>0.11861260031127602</v>
      </c>
      <c r="AE25" s="14">
        <f>AE24/$C$9</f>
        <v>0.12335710432372705</v>
      </c>
      <c r="AF25" s="14">
        <f>AF24/$C$9</f>
        <v>0.12829138849667615</v>
      </c>
      <c r="AG25" s="14">
        <f>AG24/$C$9</f>
        <v>0.1334230440365432</v>
      </c>
      <c r="AH25" s="14">
        <f>AH24/$C$9</f>
        <v>0.13875996579800495</v>
      </c>
      <c r="AI25" s="14">
        <f>AI24/$C$9</f>
        <v>0.14431036442992518</v>
      </c>
      <c r="AJ25" s="14">
        <f>AJ24/$C$9</f>
        <v>0.15008277900712219</v>
      </c>
      <c r="AK25" s="14">
        <f>AK24/$C$9</f>
        <v>0.15608609016740713</v>
      </c>
      <c r="AL25" s="14">
        <f>AL24/$C$9</f>
        <v>0.16232953377410339</v>
      </c>
      <c r="AM25" s="14">
        <f>AM24/$C$9</f>
        <v>0.16882271512506755</v>
      </c>
      <c r="AN25" s="14">
        <f>AN24/$C$9</f>
        <v>0.17557562373007027</v>
      </c>
      <c r="AO25" s="14">
        <f>AO24/$C$9</f>
        <v>0.18259864867927308</v>
      </c>
      <c r="AP25" s="14">
        <f>AP24/$C$9</f>
        <v>0.18990259462644399</v>
      </c>
      <c r="AQ25" s="14">
        <f>AQ24/$C$9</f>
        <v>0.19749869841150178</v>
      </c>
      <c r="AR25" s="14">
        <f>AR24/$C$9</f>
        <v>0.20539864634796187</v>
      </c>
      <c r="AS25" s="14">
        <f>AS24/$C$9</f>
        <v>0.21361459220188031</v>
      </c>
      <c r="AT25" s="14">
        <f>AT24/$C$9</f>
        <v>0.22215917588995554</v>
      </c>
      <c r="AU25" s="14">
        <f>AU24/$C$9</f>
        <v>0.23104554292555374</v>
      </c>
      <c r="AV25" s="14">
        <f>AV24/$C$9</f>
        <v>0.24028736464257591</v>
      </c>
      <c r="AW25" s="14">
        <f>AW24/$C$9</f>
        <v>0.24989885922827895</v>
      </c>
      <c r="AX25" s="14">
        <f>AX24/$C$9</f>
        <v>0.25989481359741012</v>
      </c>
      <c r="AY25" s="14">
        <f>AY24/$C$9</f>
        <v>0.27029060614130657</v>
      </c>
      <c r="AZ25" s="14">
        <f>AZ24/$C$9</f>
        <v>0.28110223038695881</v>
      </c>
    </row>
    <row r="26" spans="2:52 16383:1638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2:52 16383:16383">
      <c r="B27" s="1" t="s">
        <v>3</v>
      </c>
      <c r="C27" s="2">
        <f>SUM(D27:AZ27)</f>
        <v>20865.271128480086</v>
      </c>
      <c r="D27" s="2">
        <f>D24/(1+$C$28)^D12</f>
        <v>1063.6697247706422</v>
      </c>
      <c r="E27" s="2">
        <f>E24/(1+$C$28)^E12</f>
        <v>1014.8775355609795</v>
      </c>
      <c r="F27" s="2">
        <f>F24/(1+$C$28)^F12</f>
        <v>968.32352016827406</v>
      </c>
      <c r="G27" s="2">
        <f>G24/(1+$C$28)^G12</f>
        <v>923.90501006881186</v>
      </c>
      <c r="H27" s="2">
        <f>H24/(1+$C$28)^H12</f>
        <v>881.52404630418766</v>
      </c>
      <c r="I27" s="2">
        <f>I24/(1+$C$28)^I12</f>
        <v>841.08716344619734</v>
      </c>
      <c r="J27" s="2">
        <f>J24/(1+$C$28)^J12</f>
        <v>802.50518347160107</v>
      </c>
      <c r="K27" s="2">
        <f>K24/(1+$C$28)^K12</f>
        <v>765.69301909216961</v>
      </c>
      <c r="L27" s="2">
        <f>L24/(1+$C$28)^L12</f>
        <v>730.56948610629047</v>
      </c>
      <c r="M27" s="2">
        <f>M24/(1+$C$28)^M12</f>
        <v>697.05712435829548</v>
      </c>
      <c r="N27" s="2">
        <f>N24/(1+$C$28)^N12</f>
        <v>665.08202691066731</v>
      </c>
      <c r="O27" s="2">
        <f>O24/(1+$C$28)^O12</f>
        <v>634.57367705237994</v>
      </c>
      <c r="P27" s="2">
        <f>P24/(1+$C$28)^P12</f>
        <v>605.46479278392201</v>
      </c>
      <c r="Q27" s="2">
        <f>Q24/(1+$C$28)^Q12</f>
        <v>577.69117843603556</v>
      </c>
      <c r="R27" s="2">
        <f>R24/(1+$C$28)^R12</f>
        <v>551.19158309493309</v>
      </c>
      <c r="S27" s="2">
        <f>S24/(1+$C$28)^S12</f>
        <v>525.90756552177106</v>
      </c>
      <c r="T27" s="2">
        <f>T24/(1+$C$28)^T12</f>
        <v>501.78336526847886</v>
      </c>
      <c r="U27" s="2">
        <f>U24/(1+$C$28)^U12</f>
        <v>478.76577970570463</v>
      </c>
      <c r="V27" s="2">
        <f>V24/(1+$C$28)^V12</f>
        <v>456.80404669168144</v>
      </c>
      <c r="W27" s="2">
        <f>W24/(1+$C$28)^W12</f>
        <v>435.84973262325576</v>
      </c>
      <c r="X27" s="2">
        <f>X24/(1+$C$28)^X12</f>
        <v>415.85662562218891</v>
      </c>
      <c r="Y27" s="2">
        <f>Y24/(1+$C$28)^Y12</f>
        <v>396.78063362117103</v>
      </c>
      <c r="Z27" s="2">
        <f>Z24/(1+$C$28)^Z12</f>
        <v>378.57968712478714</v>
      </c>
      <c r="AA27" s="2">
        <f>AA24/(1+$C$28)^AA12</f>
        <v>361.21364643098951</v>
      </c>
      <c r="AB27" s="2">
        <f>AB24/(1+$C$28)^AB12</f>
        <v>344.64421310846711</v>
      </c>
      <c r="AC27" s="2">
        <f>AC24/(1+$C$28)^AC12</f>
        <v>328.83484553468418</v>
      </c>
      <c r="AD27" s="2">
        <f>AD24/(1+$C$28)^AD12</f>
        <v>313.75067830832256</v>
      </c>
      <c r="AE27" s="2">
        <f>AE24/(1+$C$28)^AE12</f>
        <v>299.35844535839948</v>
      </c>
      <c r="AF27" s="2">
        <f>AF24/(1+$C$28)^AF12</f>
        <v>285.62640658049122</v>
      </c>
      <c r="AG27" s="2">
        <f>AG24/(1+$C$28)^AG12</f>
        <v>272.52427783826681</v>
      </c>
      <c r="AH27" s="2">
        <f>AH24/(1+$C$28)^AH12</f>
        <v>260.02316417596109</v>
      </c>
      <c r="AI27" s="2">
        <f>AI24/(1+$C$28)^AI12</f>
        <v>248.09549609449502</v>
      </c>
      <c r="AJ27" s="2">
        <f>AJ24/(1+$C$28)^AJ12</f>
        <v>236.7149687507108</v>
      </c>
      <c r="AK27" s="2">
        <f>AK24/(1+$C$28)^AK12</f>
        <v>225.85648394563239</v>
      </c>
      <c r="AL27" s="2">
        <f>AL24/(1+$C$28)^AL12</f>
        <v>215.49609477381435</v>
      </c>
      <c r="AM27" s="2">
        <f>AM24/(1+$C$28)^AM12</f>
        <v>205.61095281171282</v>
      </c>
      <c r="AN27" s="2">
        <f>AN24/(1+$C$28)^AN12</f>
        <v>196.17925772860673</v>
      </c>
      <c r="AO27" s="2">
        <f>AO24/(1+$C$28)^AO12</f>
        <v>187.18020920894585</v>
      </c>
      <c r="AP27" s="2">
        <f>AP24/(1+$C$28)^AP12</f>
        <v>178.59396108009514</v>
      </c>
      <c r="AQ27" s="2">
        <f>AQ24/(1+$C$28)^AQ12</f>
        <v>170.40157754431095</v>
      </c>
      <c r="AR27" s="2">
        <f>AR24/(1+$C$28)^AR12</f>
        <v>162.58499141842512</v>
      </c>
      <c r="AS27" s="2">
        <f>AS24/(1+$C$28)^AS12</f>
        <v>155.12696428913955</v>
      </c>
      <c r="AT27" s="2">
        <f>AT24/(1+$C$28)^AT12</f>
        <v>148.01104849605974</v>
      </c>
      <c r="AU27" s="2">
        <f>AU24/(1+$C$28)^AU12</f>
        <v>141.22155085862582</v>
      </c>
      <c r="AV27" s="2">
        <f>AV24/(1+$C$28)^AV12</f>
        <v>134.7434980669457</v>
      </c>
      <c r="AW27" s="2">
        <f>AW24/(1+$C$28)^AW12</f>
        <v>128.5626036602051</v>
      </c>
      <c r="AX27" s="2">
        <f>AX24/(1+$C$28)^AX12</f>
        <v>122.6652365198287</v>
      </c>
      <c r="AY27" s="2">
        <f>AY24/(1+$C$28)^AY12</f>
        <v>117.03839080790996</v>
      </c>
      <c r="AZ27" s="2">
        <f>AZ24/(1+$C$28)^AZ12</f>
        <v>111.66965728461135</v>
      </c>
    </row>
    <row r="28" spans="2:52 16383:16383">
      <c r="B28" s="13" t="s">
        <v>7</v>
      </c>
      <c r="C28" s="12">
        <v>0.09</v>
      </c>
      <c r="D28" s="2"/>
    </row>
    <row r="29" spans="2:52 16383:16383">
      <c r="B29" s="1" t="s">
        <v>6</v>
      </c>
      <c r="C29" s="2"/>
      <c r="D29" s="11"/>
    </row>
    <row r="30" spans="2:52 16383:16383">
      <c r="C30" s="43" t="s">
        <v>5</v>
      </c>
      <c r="D30" s="43"/>
      <c r="E30" s="43"/>
      <c r="F30" s="43"/>
    </row>
    <row r="31" spans="2:52 16383:16383">
      <c r="B31" s="10" t="s">
        <v>4</v>
      </c>
      <c r="C31" s="9">
        <v>0.08</v>
      </c>
      <c r="D31" s="9">
        <v>0.1</v>
      </c>
      <c r="E31" s="9">
        <v>0.12</v>
      </c>
      <c r="F31" s="9">
        <v>0.15</v>
      </c>
    </row>
    <row r="32" spans="2:52 16383:16383">
      <c r="B32" s="6" t="s">
        <v>3</v>
      </c>
      <c r="C32" s="8">
        <f>NPV(C31,$D$24:$AZ$24)</f>
        <v>24424.180220237475</v>
      </c>
      <c r="D32" s="8">
        <f>NPV(D31,$D$24:$AZ$24)</f>
        <v>18086.035938410536</v>
      </c>
      <c r="E32" s="8">
        <f>NPV(E31,$D$24:$AZ$24)</f>
        <v>14108.709850442963</v>
      </c>
      <c r="F32" s="8">
        <f>NPV(F31,$D$24:$AZ$24)</f>
        <v>10463.56714903381</v>
      </c>
      <c r="H32" s="4"/>
      <c r="XFC32" s="4"/>
    </row>
    <row r="33" spans="2:8">
      <c r="B33" s="6" t="s">
        <v>2</v>
      </c>
      <c r="C33" s="7">
        <f>(C32/$C$5)</f>
        <v>157.57535625959662</v>
      </c>
      <c r="D33" s="7">
        <f>(D32/$C$5)</f>
        <v>116.68410282845507</v>
      </c>
      <c r="E33" s="7">
        <f>(E32/$C$5)</f>
        <v>91.023934518986863</v>
      </c>
      <c r="F33" s="7">
        <f>(F32/$C$5)</f>
        <v>67.506884832476189</v>
      </c>
      <c r="H33" s="4"/>
    </row>
    <row r="34" spans="2:8">
      <c r="B34" s="6" t="s">
        <v>1</v>
      </c>
      <c r="C34" s="7">
        <f>(C32-$C$8)/$C$5</f>
        <v>152.73664658217726</v>
      </c>
      <c r="D34" s="7">
        <f>(D32-$C$8)/$C$5</f>
        <v>111.84539315103572</v>
      </c>
      <c r="E34" s="7">
        <f>(E32-$C$8)/$C$5</f>
        <v>86.185224841567504</v>
      </c>
      <c r="F34" s="7">
        <f>(F32-$C$8)/$C$5</f>
        <v>62.668175155056836</v>
      </c>
      <c r="H34" s="4"/>
    </row>
    <row r="36" spans="2:8">
      <c r="B36" s="6" t="s">
        <v>0</v>
      </c>
      <c r="C36" s="5">
        <f>IRR(C24:AZ24)</f>
        <v>7.3895027909448796E-2</v>
      </c>
    </row>
    <row r="39" spans="2:8">
      <c r="D39" s="4"/>
    </row>
    <row r="40" spans="2:8">
      <c r="D40" s="3"/>
    </row>
    <row r="42" spans="2:8">
      <c r="D42" s="2"/>
    </row>
  </sheetData>
  <mergeCells count="2">
    <mergeCell ref="C30:F30"/>
    <mergeCell ref="B2:M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VGF</vt:lpstr>
      <vt:lpstr>PVB</vt:lpstr>
      <vt:lpstr>DVC Invest. Returns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DVC Calculations</dc:title>
  <dc:subject>DVC</dc:subject>
  <dc:creator/>
  <cp:keywords/>
  <dc:description/>
  <cp:lastModifiedBy/>
  <dcterms:created xsi:type="dcterms:W3CDTF">2013-11-08T07:25:36Z</dcterms:created>
  <dcterms:modified xsi:type="dcterms:W3CDTF">2015-02-16T20:27:35Z</dcterms:modified>
  <cp:category/>
</cp:coreProperties>
</file>